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L:\03 - Contributions\!Forms\Remittance Forms\RemitForm_Eff07162020\"/>
    </mc:Choice>
  </mc:AlternateContent>
  <xr:revisionPtr revIDLastSave="0" documentId="13_ncr:1_{E12AAA2D-5106-414F-A5BA-181598C025B3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Summary" sheetId="5" r:id="rId1"/>
    <sheet name="Fringe Detail" sheetId="8" r:id="rId2"/>
    <sheet name="Rates" sheetId="7" state="hidden" r:id="rId3"/>
  </sheets>
  <definedNames>
    <definedName name="_xlnm.Print_Area" localSheetId="1">'Fringe Detail'!$A$1:$P$29</definedName>
    <definedName name="_xlnm.Print_Area" localSheetId="0">Summary!$A$1:$D$43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6" i="7" l="1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AA28" i="8" l="1"/>
  <c r="P28" i="8"/>
  <c r="R28" i="8" s="1"/>
  <c r="O28" i="8"/>
  <c r="X28" i="8" s="1"/>
  <c r="AA27" i="8"/>
  <c r="P27" i="8"/>
  <c r="T27" i="8" s="1"/>
  <c r="O27" i="8"/>
  <c r="Z27" i="8" s="1"/>
  <c r="AA26" i="8"/>
  <c r="P26" i="8"/>
  <c r="V26" i="8" s="1"/>
  <c r="O26" i="8"/>
  <c r="W26" i="8" s="1"/>
  <c r="AA25" i="8"/>
  <c r="P25" i="8"/>
  <c r="R25" i="8" s="1"/>
  <c r="O25" i="8"/>
  <c r="X25" i="8" s="1"/>
  <c r="AA24" i="8"/>
  <c r="P24" i="8"/>
  <c r="T24" i="8" s="1"/>
  <c r="O24" i="8"/>
  <c r="Z24" i="8" s="1"/>
  <c r="AA23" i="8"/>
  <c r="P23" i="8"/>
  <c r="V23" i="8" s="1"/>
  <c r="O23" i="8"/>
  <c r="W23" i="8" s="1"/>
  <c r="AA22" i="8"/>
  <c r="P22" i="8"/>
  <c r="R22" i="8" s="1"/>
  <c r="O22" i="8"/>
  <c r="X22" i="8" s="1"/>
  <c r="AA21" i="8"/>
  <c r="P21" i="8"/>
  <c r="T21" i="8" s="1"/>
  <c r="O21" i="8"/>
  <c r="Z21" i="8" s="1"/>
  <c r="AA20" i="8"/>
  <c r="P20" i="8"/>
  <c r="V20" i="8" s="1"/>
  <c r="O20" i="8"/>
  <c r="X20" i="8" s="1"/>
  <c r="AA19" i="8"/>
  <c r="P19" i="8"/>
  <c r="R19" i="8" s="1"/>
  <c r="O19" i="8"/>
  <c r="X19" i="8" s="1"/>
  <c r="AA18" i="8"/>
  <c r="P18" i="8"/>
  <c r="T18" i="8" s="1"/>
  <c r="O18" i="8"/>
  <c r="Z18" i="8" s="1"/>
  <c r="AA17" i="8"/>
  <c r="P17" i="8"/>
  <c r="V17" i="8" s="1"/>
  <c r="O17" i="8"/>
  <c r="X17" i="8" s="1"/>
  <c r="AA16" i="8"/>
  <c r="P16" i="8"/>
  <c r="R16" i="8" s="1"/>
  <c r="O16" i="8"/>
  <c r="X16" i="8" s="1"/>
  <c r="AA15" i="8"/>
  <c r="S15" i="8"/>
  <c r="R15" i="8"/>
  <c r="P15" i="8"/>
  <c r="T15" i="8" s="1"/>
  <c r="O15" i="8"/>
  <c r="Z15" i="8" s="1"/>
  <c r="AA14" i="8"/>
  <c r="P14" i="8"/>
  <c r="V14" i="8" s="1"/>
  <c r="O14" i="8"/>
  <c r="W14" i="8" s="1"/>
  <c r="AA13" i="8"/>
  <c r="P13" i="8"/>
  <c r="R13" i="8" s="1"/>
  <c r="O13" i="8"/>
  <c r="X13" i="8" s="1"/>
  <c r="AA12" i="8"/>
  <c r="P12" i="8"/>
  <c r="T12" i="8" s="1"/>
  <c r="O12" i="8"/>
  <c r="Z12" i="8" s="1"/>
  <c r="AA11" i="8"/>
  <c r="P11" i="8"/>
  <c r="V11" i="8" s="1"/>
  <c r="O11" i="8"/>
  <c r="X11" i="8" s="1"/>
  <c r="AA10" i="8"/>
  <c r="P10" i="8"/>
  <c r="R10" i="8" s="1"/>
  <c r="O10" i="8"/>
  <c r="AA9" i="8"/>
  <c r="P9" i="8"/>
  <c r="T9" i="8" s="1"/>
  <c r="O9" i="8"/>
  <c r="AA8" i="8"/>
  <c r="Y8" i="8"/>
  <c r="P8" i="8"/>
  <c r="V8" i="8" s="1"/>
  <c r="O8" i="8"/>
  <c r="AA7" i="8"/>
  <c r="P7" i="8"/>
  <c r="R7" i="8" s="1"/>
  <c r="O7" i="8"/>
  <c r="AA6" i="8"/>
  <c r="P6" i="8"/>
  <c r="T6" i="8" s="1"/>
  <c r="O6" i="8"/>
  <c r="AA5" i="8"/>
  <c r="P5" i="8"/>
  <c r="V5" i="8" s="1"/>
  <c r="O5" i="8"/>
  <c r="AA4" i="8"/>
  <c r="P4" i="8"/>
  <c r="Q4" i="8" s="1"/>
  <c r="O4" i="8"/>
  <c r="U22" i="8" l="1"/>
  <c r="T26" i="8"/>
  <c r="T8" i="8"/>
  <c r="S20" i="8"/>
  <c r="U15" i="8"/>
  <c r="V15" i="8"/>
  <c r="U20" i="8"/>
  <c r="V19" i="8"/>
  <c r="X10" i="8"/>
  <c r="Z9" i="8"/>
  <c r="X8" i="8"/>
  <c r="X7" i="8"/>
  <c r="Z6" i="8"/>
  <c r="X5" i="8"/>
  <c r="W4" i="8"/>
  <c r="Q11" i="8"/>
  <c r="V22" i="8"/>
  <c r="U24" i="8"/>
  <c r="R11" i="8"/>
  <c r="S11" i="8"/>
  <c r="T11" i="8"/>
  <c r="U11" i="8"/>
  <c r="Y23" i="8"/>
  <c r="T20" i="8"/>
  <c r="T22" i="8"/>
  <c r="U6" i="8"/>
  <c r="V12" i="8"/>
  <c r="Z20" i="8"/>
  <c r="Y26" i="8"/>
  <c r="U4" i="8"/>
  <c r="V6" i="8"/>
  <c r="V13" i="8"/>
  <c r="T17" i="8"/>
  <c r="R24" i="8"/>
  <c r="Y4" i="8"/>
  <c r="Y6" i="8"/>
  <c r="Z11" i="8"/>
  <c r="Y17" i="8"/>
  <c r="R20" i="8"/>
  <c r="S22" i="8"/>
  <c r="S24" i="8"/>
  <c r="R6" i="8"/>
  <c r="S13" i="8"/>
  <c r="V21" i="8"/>
  <c r="V24" i="8"/>
  <c r="S6" i="8"/>
  <c r="V10" i="8"/>
  <c r="Y14" i="8"/>
  <c r="T13" i="8"/>
  <c r="Y5" i="8"/>
  <c r="U13" i="8"/>
  <c r="Q20" i="8"/>
  <c r="T7" i="8"/>
  <c r="S9" i="8"/>
  <c r="R14" i="8"/>
  <c r="T16" i="8"/>
  <c r="S18" i="8"/>
  <c r="R23" i="8"/>
  <c r="T25" i="8"/>
  <c r="S27" i="8"/>
  <c r="Z4" i="8"/>
  <c r="U7" i="8"/>
  <c r="Z8" i="8"/>
  <c r="U9" i="8"/>
  <c r="S10" i="8"/>
  <c r="R12" i="8"/>
  <c r="Z13" i="8"/>
  <c r="S14" i="8"/>
  <c r="Y15" i="8"/>
  <c r="U16" i="8"/>
  <c r="Q17" i="8"/>
  <c r="Z17" i="8"/>
  <c r="U18" i="8"/>
  <c r="S19" i="8"/>
  <c r="R21" i="8"/>
  <c r="Z22" i="8"/>
  <c r="S23" i="8"/>
  <c r="Y24" i="8"/>
  <c r="U25" i="8"/>
  <c r="Q26" i="8"/>
  <c r="Z26" i="8"/>
  <c r="U27" i="8"/>
  <c r="S28" i="8"/>
  <c r="R5" i="8"/>
  <c r="R4" i="8"/>
  <c r="S5" i="8"/>
  <c r="Q8" i="8"/>
  <c r="S4" i="8"/>
  <c r="T5" i="8"/>
  <c r="V7" i="8"/>
  <c r="R8" i="8"/>
  <c r="V9" i="8"/>
  <c r="T10" i="8"/>
  <c r="Y11" i="8"/>
  <c r="S12" i="8"/>
  <c r="T14" i="8"/>
  <c r="V16" i="8"/>
  <c r="R17" i="8"/>
  <c r="V18" i="8"/>
  <c r="T19" i="8"/>
  <c r="Y20" i="8"/>
  <c r="S21" i="8"/>
  <c r="T23" i="8"/>
  <c r="V25" i="8"/>
  <c r="R26" i="8"/>
  <c r="V27" i="8"/>
  <c r="T28" i="8"/>
  <c r="T4" i="8"/>
  <c r="U5" i="8"/>
  <c r="Z7" i="8"/>
  <c r="S8" i="8"/>
  <c r="Y9" i="8"/>
  <c r="U10" i="8"/>
  <c r="U12" i="8"/>
  <c r="U14" i="8"/>
  <c r="Z16" i="8"/>
  <c r="S17" i="8"/>
  <c r="Y18" i="8"/>
  <c r="U19" i="8"/>
  <c r="U21" i="8"/>
  <c r="U23" i="8"/>
  <c r="Z25" i="8"/>
  <c r="S26" i="8"/>
  <c r="Y27" i="8"/>
  <c r="U28" i="8"/>
  <c r="V28" i="8"/>
  <c r="X4" i="8"/>
  <c r="Q5" i="8"/>
  <c r="Z5" i="8"/>
  <c r="S7" i="8"/>
  <c r="U8" i="8"/>
  <c r="R9" i="8"/>
  <c r="Z10" i="8"/>
  <c r="Y12" i="8"/>
  <c r="Q14" i="8"/>
  <c r="Z14" i="8"/>
  <c r="S16" i="8"/>
  <c r="U17" i="8"/>
  <c r="R18" i="8"/>
  <c r="Z19" i="8"/>
  <c r="Y21" i="8"/>
  <c r="Q23" i="8"/>
  <c r="Z23" i="8"/>
  <c r="S25" i="8"/>
  <c r="U26" i="8"/>
  <c r="R27" i="8"/>
  <c r="Z28" i="8"/>
  <c r="W5" i="8"/>
  <c r="W8" i="8"/>
  <c r="W10" i="8"/>
  <c r="W11" i="8"/>
  <c r="W12" i="8"/>
  <c r="W13" i="8"/>
  <c r="W15" i="8"/>
  <c r="W16" i="8"/>
  <c r="W17" i="8"/>
  <c r="W18" i="8"/>
  <c r="W19" i="8"/>
  <c r="W20" i="8"/>
  <c r="W24" i="8"/>
  <c r="W25" i="8"/>
  <c r="W27" i="8"/>
  <c r="Q6" i="8"/>
  <c r="X6" i="8"/>
  <c r="Q7" i="8"/>
  <c r="Y7" i="8"/>
  <c r="Q9" i="8"/>
  <c r="X9" i="8"/>
  <c r="Q10" i="8"/>
  <c r="Y10" i="8"/>
  <c r="Q12" i="8"/>
  <c r="X12" i="8"/>
  <c r="Q13" i="8"/>
  <c r="Y13" i="8"/>
  <c r="X14" i="8"/>
  <c r="Q15" i="8"/>
  <c r="X15" i="8"/>
  <c r="Q16" i="8"/>
  <c r="Y16" i="8"/>
  <c r="Q18" i="8"/>
  <c r="X18" i="8"/>
  <c r="Q19" i="8"/>
  <c r="Y19" i="8"/>
  <c r="Q21" i="8"/>
  <c r="X21" i="8"/>
  <c r="Q22" i="8"/>
  <c r="Y22" i="8"/>
  <c r="X23" i="8"/>
  <c r="Q24" i="8"/>
  <c r="X24" i="8"/>
  <c r="Q25" i="8"/>
  <c r="Y25" i="8"/>
  <c r="X26" i="8"/>
  <c r="Q27" i="8"/>
  <c r="X27" i="8"/>
  <c r="Q28" i="8"/>
  <c r="Y28" i="8"/>
  <c r="W6" i="8"/>
  <c r="W7" i="8"/>
  <c r="W9" i="8"/>
  <c r="W21" i="8"/>
  <c r="W22" i="8"/>
  <c r="W28" i="8"/>
  <c r="V4" i="8"/>
  <c r="E3" i="8"/>
  <c r="AB7" i="8" l="1"/>
  <c r="AB14" i="8"/>
  <c r="AB11" i="8"/>
  <c r="AB20" i="8"/>
  <c r="AB17" i="8"/>
  <c r="AB8" i="8"/>
  <c r="AB27" i="8"/>
  <c r="AB26" i="8"/>
  <c r="AB4" i="8"/>
  <c r="AB5" i="8"/>
  <c r="AB24" i="8"/>
  <c r="AB21" i="8"/>
  <c r="AB23" i="8"/>
  <c r="AB18" i="8"/>
  <c r="AB10" i="8"/>
  <c r="AB16" i="8"/>
  <c r="AB13" i="8"/>
  <c r="AB6" i="8"/>
  <c r="AB19" i="8"/>
  <c r="AB9" i="8"/>
  <c r="AB28" i="8"/>
  <c r="AB25" i="8"/>
  <c r="AB22" i="8"/>
  <c r="AB15" i="8"/>
  <c r="AB12" i="8"/>
  <c r="L29" i="8"/>
  <c r="AA3" i="8"/>
  <c r="F3" i="8"/>
  <c r="AA29" i="8" l="1"/>
  <c r="D22" i="5" s="1"/>
  <c r="M26" i="7"/>
  <c r="M25" i="7"/>
  <c r="M24" i="7"/>
  <c r="M23" i="7"/>
  <c r="M22" i="7"/>
  <c r="M21" i="7"/>
  <c r="O21" i="7" s="1"/>
  <c r="P21" i="7" s="1"/>
  <c r="M20" i="7"/>
  <c r="M19" i="7"/>
  <c r="M18" i="7"/>
  <c r="M17" i="7"/>
  <c r="M16" i="7"/>
  <c r="M15" i="7"/>
  <c r="M14" i="7"/>
  <c r="M13" i="7"/>
  <c r="O13" i="7" s="1"/>
  <c r="P13" i="7" s="1"/>
  <c r="M12" i="7"/>
  <c r="M11" i="7"/>
  <c r="M10" i="7"/>
  <c r="M9" i="7"/>
  <c r="O9" i="7" s="1"/>
  <c r="P9" i="7" s="1"/>
  <c r="M8" i="7"/>
  <c r="M7" i="7"/>
  <c r="M6" i="7"/>
  <c r="M5" i="7"/>
  <c r="O5" i="7" s="1"/>
  <c r="P5" i="7" s="1"/>
  <c r="O25" i="7" l="1"/>
  <c r="P25" i="7" s="1"/>
  <c r="O7" i="7"/>
  <c r="P7" i="7" s="1"/>
  <c r="O11" i="7"/>
  <c r="P11" i="7" s="1"/>
  <c r="O15" i="7"/>
  <c r="P15" i="7" s="1"/>
  <c r="O19" i="7"/>
  <c r="P19" i="7" s="1"/>
  <c r="O23" i="7"/>
  <c r="P23" i="7" s="1"/>
  <c r="O8" i="7"/>
  <c r="P8" i="7" s="1"/>
  <c r="O12" i="7"/>
  <c r="P12" i="7" s="1"/>
  <c r="O16" i="7"/>
  <c r="P16" i="7" s="1"/>
  <c r="O20" i="7"/>
  <c r="P20" i="7" s="1"/>
  <c r="O24" i="7"/>
  <c r="P24" i="7" s="1"/>
  <c r="O6" i="7"/>
  <c r="P6" i="7" s="1"/>
  <c r="O10" i="7"/>
  <c r="P10" i="7" s="1"/>
  <c r="O14" i="7"/>
  <c r="P14" i="7" s="1"/>
  <c r="O18" i="7"/>
  <c r="P18" i="7" s="1"/>
  <c r="O22" i="7"/>
  <c r="P22" i="7" s="1"/>
  <c r="O26" i="7"/>
  <c r="P26" i="7" s="1"/>
  <c r="O17" i="7"/>
  <c r="P17" i="7" s="1"/>
  <c r="I29" i="8"/>
  <c r="D6" i="5" s="1"/>
  <c r="J29" i="8"/>
  <c r="D7" i="5" s="1"/>
  <c r="K29" i="8"/>
  <c r="D8" i="5" s="1"/>
  <c r="H29" i="8"/>
  <c r="D11" i="5" s="1"/>
  <c r="P3" i="8"/>
  <c r="O3" i="8"/>
  <c r="M4" i="7"/>
  <c r="O4" i="7" s="1"/>
  <c r="P4" i="7" s="1"/>
  <c r="Z3" i="8" l="1"/>
  <c r="Y3" i="8"/>
  <c r="X3" i="8"/>
  <c r="W3" i="8"/>
  <c r="T3" i="8"/>
  <c r="S3" i="8"/>
  <c r="R3" i="8"/>
  <c r="U3" i="8"/>
  <c r="Q3" i="8"/>
  <c r="V3" i="8"/>
  <c r="O29" i="8"/>
  <c r="D9" i="5" s="1"/>
  <c r="P29" i="8"/>
  <c r="D10" i="5" s="1"/>
  <c r="AB3" i="8" l="1"/>
  <c r="R29" i="8"/>
  <c r="D13" i="5" s="1"/>
  <c r="U29" i="8"/>
  <c r="D16" i="5" s="1"/>
  <c r="X29" i="8"/>
  <c r="D19" i="5" s="1"/>
  <c r="T29" i="8"/>
  <c r="D15" i="5" s="1"/>
  <c r="Y29" i="8"/>
  <c r="D20" i="5" s="1"/>
  <c r="S29" i="8"/>
  <c r="D14" i="5" s="1"/>
  <c r="Q29" i="8"/>
  <c r="D12" i="5" s="1"/>
  <c r="W29" i="8"/>
  <c r="D18" i="5" s="1"/>
  <c r="Z29" i="8"/>
  <c r="D21" i="5" s="1"/>
  <c r="V29" i="8"/>
  <c r="D17" i="5" s="1"/>
  <c r="AB29" i="8" l="1"/>
  <c r="D23" i="5" s="1"/>
  <c r="D26" i="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Sheet2" description="Connection to the 'Sheet2' query in the workbook." type="5" refreshedVersion="6" background="1">
    <dbPr connection="Provider=Microsoft.Mashup.OleDb.1;Data Source=$Workbook$;Location=Sheet2;Extended Properties=&quot;&quot;" command="SELECT * FROM [Sheet2]"/>
  </connection>
</connections>
</file>

<file path=xl/sharedStrings.xml><?xml version="1.0" encoding="utf-8"?>
<sst xmlns="http://schemas.openxmlformats.org/spreadsheetml/2006/main" count="156" uniqueCount="116">
  <si>
    <t>HOURS WORKED</t>
  </si>
  <si>
    <t>A5</t>
  </si>
  <si>
    <t>FOREMAN</t>
  </si>
  <si>
    <t>R1</t>
  </si>
  <si>
    <t>R2</t>
  </si>
  <si>
    <t>R3</t>
  </si>
  <si>
    <t>R4</t>
  </si>
  <si>
    <t>R5</t>
  </si>
  <si>
    <t>MESJ</t>
  </si>
  <si>
    <t>MES2</t>
  </si>
  <si>
    <t>MES3</t>
  </si>
  <si>
    <t>MAT</t>
  </si>
  <si>
    <t>A1</t>
  </si>
  <si>
    <t>A2</t>
  </si>
  <si>
    <t>A3</t>
  </si>
  <si>
    <t>A4</t>
  </si>
  <si>
    <t>PTF-1</t>
  </si>
  <si>
    <t>PTF-1U</t>
  </si>
  <si>
    <t>PTF-2</t>
  </si>
  <si>
    <t>PHW1</t>
  </si>
  <si>
    <t>PHW2</t>
  </si>
  <si>
    <t>GROSS WAGES</t>
  </si>
  <si>
    <t>ST</t>
  </si>
  <si>
    <t>OT</t>
  </si>
  <si>
    <t>DT</t>
  </si>
  <si>
    <t>HOURS PAID</t>
  </si>
  <si>
    <t>HOURS</t>
  </si>
  <si>
    <t>EMPLOYER</t>
  </si>
  <si>
    <t>EMPLOYER NUMBER</t>
  </si>
  <si>
    <t>STREET</t>
  </si>
  <si>
    <t>CITY, STATE , ZIP</t>
  </si>
  <si>
    <t>REPORT FOR PAYROLL PERIOD ENDING</t>
  </si>
  <si>
    <t>TOTAL ST</t>
  </si>
  <si>
    <t>TOTAL OT</t>
  </si>
  <si>
    <t>TOTAL DT</t>
  </si>
  <si>
    <t>TOTAL HOURS WORKED</t>
  </si>
  <si>
    <t>TOTAL HOURS PAID</t>
  </si>
  <si>
    <t>LAST NAME</t>
  </si>
  <si>
    <t>FIRST NAME</t>
  </si>
  <si>
    <t>THE PREPARER ACKNOWLEDGES THAT THE CONTRIBUTIONS COVERED BY THIS REMITTANCE REPORT(S) CONFORM TO THE TRUST AGREEMENTS AND THE APPLICABLE CBA BETWEEN THE UNDERSIGNED EMPLOYER AND PIPEFITTERS LOCAL UNION NO. 725.</t>
  </si>
  <si>
    <t>How to Submit:</t>
  </si>
  <si>
    <t>a.</t>
  </si>
  <si>
    <t>b.</t>
  </si>
  <si>
    <t>c.</t>
  </si>
  <si>
    <t>CLASS FROM TABLE</t>
  </si>
  <si>
    <t>EMPLOYEE</t>
  </si>
  <si>
    <t>TOTALS</t>
  </si>
  <si>
    <t>SSN 
(Omit Spaces)</t>
  </si>
  <si>
    <t>PTF-2U</t>
  </si>
  <si>
    <t>RATE PAID ON HOURS WORKED</t>
  </si>
  <si>
    <t>RATE PAID ON HOURS PAID</t>
  </si>
  <si>
    <t>TOTAL DUE:</t>
  </si>
  <si>
    <t>DC ELECTIVE</t>
  </si>
  <si>
    <t xml:space="preserve">PREPARED BY: </t>
  </si>
  <si>
    <t>DATE SUBMITTED:</t>
  </si>
  <si>
    <t>Email password protected file to OfficeStaff2@725benefits.org</t>
  </si>
  <si>
    <t>BASED ON HOURS PAID</t>
  </si>
  <si>
    <t>BASED ON HOURS WORKED</t>
  </si>
  <si>
    <t>Classification</t>
  </si>
  <si>
    <t>Wages</t>
  </si>
  <si>
    <t>HW</t>
  </si>
  <si>
    <t>FBRC</t>
  </si>
  <si>
    <t>Pension</t>
  </si>
  <si>
    <t>Pen Preserve</t>
  </si>
  <si>
    <t>DC</t>
  </si>
  <si>
    <t>Local Education</t>
  </si>
  <si>
    <t>Intl Training</t>
  </si>
  <si>
    <t>MCASF</t>
  </si>
  <si>
    <t>LU725</t>
  </si>
  <si>
    <t>Wage Assmt %</t>
  </si>
  <si>
    <t>GENERAL FORMAN</t>
  </si>
  <si>
    <t>PRE APP A &amp; B</t>
  </si>
  <si>
    <t>WAGES &amp; DC</t>
  </si>
  <si>
    <t xml:space="preserve"> </t>
  </si>
  <si>
    <t>Total Based on Hours Paid</t>
  </si>
  <si>
    <t>Total Based on Hours Worked Excluding 2%</t>
  </si>
  <si>
    <t>Total Excluding 2%</t>
  </si>
  <si>
    <t>Total Package Excluding 2%</t>
  </si>
  <si>
    <t>H&amp;W</t>
  </si>
  <si>
    <t>DC Elective</t>
  </si>
  <si>
    <t>NON-FRINGE DESC</t>
  </si>
  <si>
    <t>ALLOCATION</t>
  </si>
  <si>
    <t>CONTRIBUTIONS</t>
  </si>
  <si>
    <t>PENSION</t>
  </si>
  <si>
    <t>PENSION PRESERVATION</t>
  </si>
  <si>
    <t>LOCAL EDUCATION</t>
  </si>
  <si>
    <t>INTERNATIONAL TRAINING</t>
  </si>
  <si>
    <t>LOCAL 725</t>
  </si>
  <si>
    <t>LOCAL 725 WAGE ASSMT</t>
  </si>
  <si>
    <t>TOTAL CONTRIBUTIONS</t>
  </si>
  <si>
    <t xml:space="preserve">HOURS </t>
  </si>
  <si>
    <t>WAGES</t>
  </si>
  <si>
    <t>TO BE HIDDEN</t>
  </si>
  <si>
    <t>DC (401a)</t>
  </si>
  <si>
    <t>PTO</t>
  </si>
  <si>
    <t>STBY</t>
  </si>
  <si>
    <t>TRAVEL</t>
  </si>
  <si>
    <t>Mail check to: MCASF Local 725 Benefits Office, 15800 Pines Blvd, Ste. 201, Pembroke Pines, FL 33027</t>
  </si>
  <si>
    <t>NON-FRINGE</t>
  </si>
  <si>
    <t>REPORTING FEE</t>
  </si>
  <si>
    <t>TOTAL AMOUNT DUE</t>
  </si>
  <si>
    <r>
      <rPr>
        <sz val="11"/>
        <color theme="1"/>
        <rFont val="Gill Sans MT"/>
        <family val="2"/>
      </rPr>
      <t>Please make one check payable t</t>
    </r>
    <r>
      <rPr>
        <b/>
        <sz val="11"/>
        <color theme="1"/>
        <rFont val="Gill Sans MT"/>
        <family val="2"/>
      </rPr>
      <t xml:space="preserve">o MCASF Local Union  No. 725 Service Corporation </t>
    </r>
  </si>
  <si>
    <t>CONTACT #</t>
  </si>
  <si>
    <t>EMAIL:</t>
  </si>
  <si>
    <t xml:space="preserve">ISSUED CREDIT/SHORTAGE </t>
  </si>
  <si>
    <t>Email password to OfficeStaff2@725benefits.org</t>
  </si>
  <si>
    <t>Mail report and check to: MCASF Local 725 Benefit Office,15800 Pines Blvd. Ste. 201, Pembroke Pines, FL 33027</t>
  </si>
  <si>
    <t>Please Utilize The Drop Down Tab On The Non-Fringe Hours Description Field To Notate Your Stand-by, PTO/Vacation or Travel Time Hours</t>
  </si>
  <si>
    <t>RATES EFFECTIVE 7/16/20</t>
  </si>
  <si>
    <t>1.  If submitting a printed report by mail:</t>
  </si>
  <si>
    <t>2. If submitting a printed report by email:</t>
  </si>
  <si>
    <t xml:space="preserve">Contact the Benefit Office at (754) 777-7735 for assistance with the Employer Remittance Portal access </t>
  </si>
  <si>
    <t>EFFECTIVE: SEPTEMBER 2020 REPORTING PERIOD - IT WILL BE MANDATORY TO USE ONLINE PORTAL ONLY</t>
  </si>
  <si>
    <r>
      <rPr>
        <b/>
        <sz val="11"/>
        <rFont val="Gill Sans MT"/>
        <family val="2"/>
      </rPr>
      <t xml:space="preserve">YOU CAN NOW SUBMIT YOUR INFORMATION AND PAYMENT ONLINE </t>
    </r>
    <r>
      <rPr>
        <sz val="11"/>
        <rFont val="Calibri"/>
        <family val="2"/>
        <scheme val="minor"/>
      </rPr>
      <t>@</t>
    </r>
    <r>
      <rPr>
        <b/>
        <u/>
        <sz val="11"/>
        <color theme="10"/>
        <rFont val="Calibri"/>
        <family val="2"/>
        <scheme val="minor"/>
      </rPr>
      <t xml:space="preserve"> https://www.725benefits.org</t>
    </r>
  </si>
  <si>
    <t>Any Employer Utilizing This Remittance Form After 9/1/2020 Will Be Subject To A $250 Monthly Convenience Fee</t>
  </si>
  <si>
    <t>ENTER DC ELECTIVE 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</si>
</sst>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[$-409]mmmm\-yy;@"/>
    <numFmt numFmtId="166" formatCode="mm/dd/yy;@"/>
    <numFmt numFmtId="167" formatCode="000\-00\-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0"/>
      <name val="Arial"/>
      <family val="2"/>
    </font>
    <font>
      <b/>
      <sz val="11"/>
      <color theme="1"/>
      <name val="Gill Sans MT"/>
      <family val="2"/>
    </font>
    <font>
      <b/>
      <sz val="11"/>
      <name val="Gill Sans MT"/>
      <family val="2"/>
    </font>
    <font>
      <sz val="11"/>
      <name val="Gill Sans MT"/>
      <family val="2"/>
    </font>
    <font>
      <sz val="12"/>
      <name val="Gill Sans MT"/>
      <family val="2"/>
    </font>
    <font>
      <b/>
      <sz val="12"/>
      <name val="Gill Sans MT"/>
      <family val="2"/>
    </font>
    <font>
      <i/>
      <sz val="11"/>
      <name val="Gill Sans MT"/>
      <family val="2"/>
    </font>
    <font>
      <b/>
      <sz val="11"/>
      <color rgb="FFFF0000"/>
      <name val="Gill Sans MT"/>
      <family val="2"/>
    </font>
    <font>
      <b/>
      <u/>
      <sz val="11"/>
      <color rgb="FFFF0000"/>
      <name val="Gill Sans MT"/>
      <family val="2"/>
    </font>
    <font>
      <b/>
      <sz val="13"/>
      <name val="Gill Sans MT"/>
      <family val="2"/>
    </font>
    <font>
      <b/>
      <i/>
      <sz val="13"/>
      <name val="Gill Sans MT"/>
      <family val="2"/>
    </font>
    <font>
      <b/>
      <u/>
      <sz val="11"/>
      <color theme="1"/>
      <name val="Gill Sans MT"/>
      <family val="2"/>
    </font>
    <font>
      <b/>
      <sz val="10"/>
      <color theme="1"/>
      <name val="Gill Sans MT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</font>
    <font>
      <b/>
      <sz val="9"/>
      <name val="Calibri"/>
      <family val="2"/>
    </font>
    <font>
      <sz val="12"/>
      <color theme="1"/>
      <name val="Gill Sans MT"/>
      <family val="2"/>
    </font>
    <font>
      <sz val="10.5"/>
      <color theme="1"/>
      <name val="Gill Sans MT"/>
      <family val="2"/>
    </font>
    <font>
      <sz val="10.5"/>
      <color theme="1"/>
      <name val="Calibri"/>
      <family val="2"/>
      <scheme val="minor"/>
    </font>
    <font>
      <sz val="11"/>
      <color rgb="FFFF0000"/>
      <name val="Gill Sans MT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8" tint="0.39997558519241921"/>
      </left>
      <right style="medium">
        <color indexed="64"/>
      </right>
      <top/>
      <bottom style="medium">
        <color indexed="64"/>
      </bottom>
      <diagonal/>
    </border>
    <border>
      <left style="medium">
        <color theme="8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8" tint="0.39997558519241921"/>
      </left>
      <right/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theme="8" tint="0.3999755851924192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0.399975585192419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6" fillId="0" borderId="0"/>
    <xf numFmtId="0" fontId="6" fillId="3" borderId="0"/>
    <xf numFmtId="0" fontId="31" fillId="0" borderId="0" applyNumberFormat="0" applyFill="0" applyBorder="0" applyAlignment="0" applyProtection="0"/>
  </cellStyleXfs>
  <cellXfs count="186">
    <xf numFmtId="0" fontId="0" fillId="0" borderId="0" xfId="0"/>
    <xf numFmtId="0" fontId="5" fillId="0" borderId="0" xfId="0" applyFont="1"/>
    <xf numFmtId="0" fontId="5" fillId="0" borderId="0" xfId="0" applyFont="1" applyAlignment="1"/>
    <xf numFmtId="0" fontId="8" fillId="0" borderId="0" xfId="3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/>
    <xf numFmtId="0" fontId="11" fillId="0" borderId="0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left"/>
    </xf>
    <xf numFmtId="165" fontId="10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/>
    <xf numFmtId="0" fontId="12" fillId="0" borderId="0" xfId="0" applyFont="1" applyBorder="1" applyAlignment="1" applyProtection="1">
      <alignment vertical="center"/>
    </xf>
    <xf numFmtId="0" fontId="5" fillId="0" borderId="0" xfId="0" applyFont="1" applyFill="1" applyBorder="1" applyAlignment="1" applyProtection="1"/>
    <xf numFmtId="0" fontId="7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9" fillId="0" borderId="0" xfId="0" applyFont="1"/>
    <xf numFmtId="4" fontId="19" fillId="0" borderId="0" xfId="0" applyNumberFormat="1" applyFont="1"/>
    <xf numFmtId="0" fontId="23" fillId="0" borderId="0" xfId="0" applyFont="1"/>
    <xf numFmtId="4" fontId="19" fillId="7" borderId="3" xfId="0" applyNumberFormat="1" applyFont="1" applyFill="1" applyBorder="1" applyAlignment="1" applyProtection="1">
      <alignment horizontal="right" indent="1"/>
      <protection locked="0"/>
    </xf>
    <xf numFmtId="2" fontId="19" fillId="7" borderId="3" xfId="0" applyNumberFormat="1" applyFont="1" applyFill="1" applyBorder="1" applyAlignment="1" applyProtection="1">
      <alignment horizontal="right" indent="1"/>
      <protection locked="0"/>
    </xf>
    <xf numFmtId="166" fontId="8" fillId="10" borderId="2" xfId="0" applyNumberFormat="1" applyFont="1" applyFill="1" applyBorder="1" applyAlignment="1" applyProtection="1">
      <alignment horizontal="center"/>
      <protection locked="0"/>
    </xf>
    <xf numFmtId="49" fontId="9" fillId="10" borderId="1" xfId="0" applyNumberFormat="1" applyFont="1" applyFill="1" applyBorder="1" applyAlignment="1" applyProtection="1">
      <alignment horizontal="left"/>
      <protection locked="0"/>
    </xf>
    <xf numFmtId="0" fontId="16" fillId="10" borderId="2" xfId="0" applyFont="1" applyFill="1" applyBorder="1" applyAlignment="1" applyProtection="1">
      <alignment horizontal="center" vertical="center"/>
      <protection locked="0"/>
    </xf>
    <xf numFmtId="14" fontId="16" fillId="10" borderId="2" xfId="0" applyNumberFormat="1" applyFont="1" applyFill="1" applyBorder="1" applyAlignment="1" applyProtection="1">
      <alignment horizontal="center" vertical="center"/>
      <protection locked="0"/>
    </xf>
    <xf numFmtId="1" fontId="7" fillId="10" borderId="2" xfId="0" applyNumberFormat="1" applyFont="1" applyFill="1" applyBorder="1" applyAlignment="1" applyProtection="1">
      <alignment horizontal="left"/>
      <protection locked="0"/>
    </xf>
    <xf numFmtId="49" fontId="10" fillId="10" borderId="4" xfId="0" applyNumberFormat="1" applyFont="1" applyFill="1" applyBorder="1" applyAlignment="1" applyProtection="1">
      <protection locked="0"/>
    </xf>
    <xf numFmtId="2" fontId="19" fillId="7" borderId="15" xfId="0" applyNumberFormat="1" applyFont="1" applyFill="1" applyBorder="1" applyAlignment="1" applyProtection="1">
      <alignment horizontal="right" indent="1"/>
      <protection locked="0"/>
    </xf>
    <xf numFmtId="167" fontId="19" fillId="7" borderId="3" xfId="0" applyNumberFormat="1" applyFont="1" applyFill="1" applyBorder="1" applyAlignment="1" applyProtection="1">
      <alignment horizontal="center"/>
      <protection locked="0"/>
    </xf>
    <xf numFmtId="0" fontId="19" fillId="7" borderId="3" xfId="0" applyFont="1" applyFill="1" applyBorder="1" applyAlignment="1" applyProtection="1">
      <alignment horizontal="left"/>
      <protection locked="0"/>
    </xf>
    <xf numFmtId="49" fontId="19" fillId="4" borderId="3" xfId="0" applyNumberFormat="1" applyFont="1" applyFill="1" applyBorder="1" applyAlignment="1" applyProtection="1">
      <alignment horizontal="center"/>
      <protection locked="0"/>
    </xf>
    <xf numFmtId="4" fontId="19" fillId="10" borderId="3" xfId="0" applyNumberFormat="1" applyFont="1" applyFill="1" applyBorder="1" applyAlignment="1" applyProtection="1">
      <alignment horizontal="left"/>
      <protection locked="0"/>
    </xf>
    <xf numFmtId="2" fontId="19" fillId="7" borderId="1" xfId="0" applyNumberFormat="1" applyFont="1" applyFill="1" applyBorder="1" applyAlignment="1" applyProtection="1">
      <alignment horizontal="right" indent="1"/>
      <protection locked="0"/>
    </xf>
    <xf numFmtId="0" fontId="7" fillId="0" borderId="0" xfId="0" applyFont="1" applyBorder="1" applyAlignment="1" applyProtection="1">
      <alignment horizontal="right"/>
    </xf>
    <xf numFmtId="0" fontId="9" fillId="2" borderId="0" xfId="0" applyFont="1" applyFill="1" applyBorder="1" applyAlignment="1" applyProtection="1">
      <alignment horizontal="left"/>
    </xf>
    <xf numFmtId="0" fontId="19" fillId="0" borderId="0" xfId="0" applyFont="1" applyBorder="1"/>
    <xf numFmtId="4" fontId="20" fillId="0" borderId="0" xfId="0" applyNumberFormat="1" applyFont="1"/>
    <xf numFmtId="2" fontId="19" fillId="6" borderId="26" xfId="0" applyNumberFormat="1" applyFont="1" applyFill="1" applyBorder="1" applyAlignment="1" applyProtection="1">
      <alignment horizontal="right" indent="1"/>
      <protection locked="0"/>
    </xf>
    <xf numFmtId="2" fontId="26" fillId="10" borderId="8" xfId="0" applyNumberFormat="1" applyFont="1" applyFill="1" applyBorder="1" applyAlignment="1" applyProtection="1">
      <alignment horizontal="center" wrapText="1"/>
    </xf>
    <xf numFmtId="2" fontId="26" fillId="10" borderId="20" xfId="0" quotePrefix="1" applyNumberFormat="1" applyFont="1" applyFill="1" applyBorder="1" applyAlignment="1" applyProtection="1">
      <alignment horizontal="center" wrapText="1"/>
    </xf>
    <xf numFmtId="4" fontId="26" fillId="10" borderId="5" xfId="0" applyNumberFormat="1" applyFont="1" applyFill="1" applyBorder="1" applyAlignment="1" applyProtection="1">
      <alignment horizontal="center" wrapText="1"/>
    </xf>
    <xf numFmtId="2" fontId="20" fillId="6" borderId="32" xfId="0" applyNumberFormat="1" applyFont="1" applyFill="1" applyBorder="1"/>
    <xf numFmtId="4" fontId="19" fillId="7" borderId="2" xfId="0" applyNumberFormat="1" applyFont="1" applyFill="1" applyBorder="1" applyAlignment="1" applyProtection="1">
      <alignment horizontal="right" indent="1"/>
      <protection locked="0"/>
    </xf>
    <xf numFmtId="2" fontId="19" fillId="7" borderId="2" xfId="0" applyNumberFormat="1" applyFont="1" applyFill="1" applyBorder="1" applyAlignment="1" applyProtection="1">
      <alignment horizontal="right" indent="1"/>
      <protection locked="0"/>
    </xf>
    <xf numFmtId="2" fontId="19" fillId="7" borderId="33" xfId="0" applyNumberFormat="1" applyFont="1" applyFill="1" applyBorder="1" applyAlignment="1" applyProtection="1">
      <alignment horizontal="right" indent="1"/>
      <protection locked="0"/>
    </xf>
    <xf numFmtId="2" fontId="19" fillId="7" borderId="34" xfId="0" applyNumberFormat="1" applyFont="1" applyFill="1" applyBorder="1" applyAlignment="1" applyProtection="1">
      <alignment horizontal="right" indent="1"/>
      <protection locked="0"/>
    </xf>
    <xf numFmtId="0" fontId="21" fillId="0" borderId="35" xfId="0" applyFont="1" applyBorder="1"/>
    <xf numFmtId="0" fontId="5" fillId="0" borderId="0" xfId="0" applyFont="1" applyFill="1" applyAlignment="1" applyProtection="1"/>
    <xf numFmtId="0" fontId="5" fillId="0" borderId="0" xfId="0" applyFont="1" applyAlignment="1" applyProtection="1"/>
    <xf numFmtId="49" fontId="7" fillId="0" borderId="0" xfId="0" applyNumberFormat="1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7" fillId="0" borderId="0" xfId="0" applyFont="1" applyAlignment="1" applyProtection="1"/>
    <xf numFmtId="49" fontId="7" fillId="0" borderId="0" xfId="0" applyNumberFormat="1" applyFont="1" applyAlignment="1" applyProtection="1">
      <alignment horizontal="right" vertical="top" wrapText="1"/>
    </xf>
    <xf numFmtId="0" fontId="7" fillId="0" borderId="0" xfId="0" applyFont="1" applyAlignment="1" applyProtection="1">
      <alignment horizontal="right"/>
    </xf>
    <xf numFmtId="0" fontId="5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right"/>
    </xf>
    <xf numFmtId="0" fontId="9" fillId="0" borderId="21" xfId="0" applyFont="1" applyFill="1" applyBorder="1" applyAlignment="1" applyProtection="1"/>
    <xf numFmtId="0" fontId="9" fillId="0" borderId="0" xfId="0" applyFont="1" applyFill="1" applyAlignment="1" applyProtection="1"/>
    <xf numFmtId="0" fontId="0" fillId="6" borderId="24" xfId="0" applyFill="1" applyBorder="1" applyAlignment="1" applyProtection="1">
      <alignment horizontal="center"/>
    </xf>
    <xf numFmtId="0" fontId="25" fillId="10" borderId="12" xfId="0" applyFont="1" applyFill="1" applyBorder="1" applyAlignment="1" applyProtection="1">
      <alignment horizontal="center"/>
    </xf>
    <xf numFmtId="0" fontId="23" fillId="10" borderId="13" xfId="0" applyFont="1" applyFill="1" applyBorder="1" applyAlignment="1" applyProtection="1">
      <alignment horizontal="center"/>
    </xf>
    <xf numFmtId="0" fontId="26" fillId="6" borderId="20" xfId="0" applyFont="1" applyFill="1" applyBorder="1" applyAlignment="1" applyProtection="1">
      <alignment horizontal="center" wrapText="1"/>
    </xf>
    <xf numFmtId="0" fontId="26" fillId="6" borderId="19" xfId="0" applyFont="1" applyFill="1" applyBorder="1" applyAlignment="1" applyProtection="1">
      <alignment horizontal="center" wrapText="1"/>
    </xf>
    <xf numFmtId="0" fontId="26" fillId="6" borderId="8" xfId="0" applyFont="1" applyFill="1" applyBorder="1" applyAlignment="1" applyProtection="1">
      <alignment horizontal="center" wrapText="1"/>
    </xf>
    <xf numFmtId="164" fontId="26" fillId="6" borderId="20" xfId="0" applyNumberFormat="1" applyFont="1" applyFill="1" applyBorder="1" applyAlignment="1" applyProtection="1">
      <alignment horizontal="center" wrapText="1"/>
    </xf>
    <xf numFmtId="164" fontId="26" fillId="6" borderId="8" xfId="0" applyNumberFormat="1" applyFont="1" applyFill="1" applyBorder="1" applyAlignment="1" applyProtection="1">
      <alignment horizontal="center" wrapText="1"/>
    </xf>
    <xf numFmtId="2" fontId="26" fillId="6" borderId="20" xfId="0" applyNumberFormat="1" applyFont="1" applyFill="1" applyBorder="1" applyAlignment="1" applyProtection="1">
      <alignment horizontal="center" wrapText="1"/>
    </xf>
    <xf numFmtId="2" fontId="26" fillId="6" borderId="19" xfId="0" quotePrefix="1" applyNumberFormat="1" applyFont="1" applyFill="1" applyBorder="1" applyAlignment="1" applyProtection="1">
      <alignment horizontal="center" wrapText="1"/>
    </xf>
    <xf numFmtId="2" fontId="26" fillId="6" borderId="19" xfId="0" applyNumberFormat="1" applyFont="1" applyFill="1" applyBorder="1" applyAlignment="1" applyProtection="1">
      <alignment horizontal="center" wrapText="1"/>
    </xf>
    <xf numFmtId="2" fontId="26" fillId="6" borderId="23" xfId="0" applyNumberFormat="1" applyFont="1" applyFill="1" applyBorder="1" applyAlignment="1" applyProtection="1">
      <alignment horizontal="center" wrapText="1"/>
    </xf>
    <xf numFmtId="0" fontId="23" fillId="10" borderId="19" xfId="0" applyFont="1" applyFill="1" applyBorder="1" applyAlignment="1" applyProtection="1">
      <alignment horizontal="center" wrapText="1"/>
    </xf>
    <xf numFmtId="0" fontId="23" fillId="10" borderId="8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14" fontId="16" fillId="0" borderId="0" xfId="0" applyNumberFormat="1" applyFont="1" applyFill="1" applyBorder="1" applyAlignment="1" applyProtection="1">
      <alignment horizontal="center" vertical="center"/>
      <protection locked="0"/>
    </xf>
    <xf numFmtId="2" fontId="25" fillId="6" borderId="19" xfId="0" applyNumberFormat="1" applyFont="1" applyFill="1" applyBorder="1" applyProtection="1">
      <protection locked="0"/>
    </xf>
    <xf numFmtId="0" fontId="4" fillId="0" borderId="0" xfId="0" applyFont="1" applyAlignment="1" applyProtection="1"/>
    <xf numFmtId="0" fontId="3" fillId="0" borderId="0" xfId="0" applyFont="1" applyAlignment="1" applyProtection="1"/>
    <xf numFmtId="0" fontId="22" fillId="5" borderId="9" xfId="0" applyFont="1" applyFill="1" applyBorder="1" applyProtection="1"/>
    <xf numFmtId="0" fontId="0" fillId="5" borderId="11" xfId="0" applyFill="1" applyBorder="1" applyAlignment="1" applyProtection="1">
      <alignment horizontal="center" wrapText="1"/>
    </xf>
    <xf numFmtId="0" fontId="0" fillId="5" borderId="14" xfId="0" applyFill="1" applyBorder="1" applyAlignment="1" applyProtection="1">
      <alignment horizontal="center" wrapText="1"/>
    </xf>
    <xf numFmtId="0" fontId="0" fillId="5" borderId="13" xfId="0" applyFill="1" applyBorder="1" applyAlignment="1" applyProtection="1">
      <alignment horizontal="center" wrapText="1"/>
    </xf>
    <xf numFmtId="0" fontId="0" fillId="5" borderId="12" xfId="0" applyFill="1" applyBorder="1" applyAlignment="1" applyProtection="1">
      <alignment horizontal="center" wrapText="1"/>
    </xf>
    <xf numFmtId="0" fontId="23" fillId="5" borderId="5" xfId="0" applyFont="1" applyFill="1" applyBorder="1" applyAlignment="1" applyProtection="1">
      <alignment horizontal="center" wrapText="1"/>
    </xf>
    <xf numFmtId="0" fontId="0" fillId="2" borderId="0" xfId="0" applyFill="1" applyBorder="1" applyAlignment="1" applyProtection="1">
      <alignment horizontal="left" wrapText="1"/>
    </xf>
    <xf numFmtId="0" fontId="0" fillId="8" borderId="10" xfId="0" applyFill="1" applyBorder="1" applyAlignment="1" applyProtection="1">
      <alignment horizontal="center" wrapText="1"/>
    </xf>
    <xf numFmtId="0" fontId="0" fillId="6" borderId="0" xfId="0" applyFill="1" applyBorder="1" applyAlignment="1" applyProtection="1">
      <alignment horizontal="center" wrapText="1"/>
    </xf>
    <xf numFmtId="0" fontId="0" fillId="6" borderId="7" xfId="0" applyFill="1" applyBorder="1" applyAlignment="1" applyProtection="1">
      <alignment horizontal="center" wrapText="1"/>
    </xf>
    <xf numFmtId="0" fontId="0" fillId="4" borderId="18" xfId="0" applyFill="1" applyBorder="1" applyAlignment="1" applyProtection="1">
      <alignment horizontal="center" wrapText="1"/>
    </xf>
    <xf numFmtId="0" fontId="0" fillId="4" borderId="0" xfId="0" applyFill="1" applyBorder="1" applyAlignment="1" applyProtection="1">
      <alignment horizontal="center" wrapText="1"/>
    </xf>
    <xf numFmtId="0" fontId="23" fillId="9" borderId="10" xfId="0" applyFont="1" applyFill="1" applyBorder="1" applyAlignment="1" applyProtection="1">
      <alignment horizontal="center" wrapText="1"/>
    </xf>
    <xf numFmtId="0" fontId="0" fillId="5" borderId="18" xfId="0" applyFill="1" applyBorder="1" applyAlignment="1" applyProtection="1">
      <alignment horizontal="center" wrapText="1"/>
    </xf>
    <xf numFmtId="0" fontId="0" fillId="5" borderId="7" xfId="0" applyFill="1" applyBorder="1" applyAlignment="1" applyProtection="1">
      <alignment horizontal="center" wrapText="1"/>
    </xf>
    <xf numFmtId="0" fontId="0" fillId="8" borderId="16" xfId="0" applyFill="1" applyBorder="1" applyAlignment="1" applyProtection="1">
      <alignment horizontal="center" wrapText="1"/>
    </xf>
    <xf numFmtId="0" fontId="0" fillId="8" borderId="6" xfId="0" applyFill="1" applyBorder="1" applyAlignment="1" applyProtection="1">
      <alignment horizontal="center" wrapText="1"/>
    </xf>
    <xf numFmtId="0" fontId="0" fillId="2" borderId="9" xfId="0" applyFill="1" applyBorder="1" applyProtection="1"/>
    <xf numFmtId="4" fontId="0" fillId="2" borderId="10" xfId="0" applyNumberForma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vertical="center"/>
    </xf>
    <xf numFmtId="4" fontId="0" fillId="2" borderId="7" xfId="0" applyNumberFormat="1" applyFill="1" applyBorder="1" applyAlignment="1" applyProtection="1">
      <alignment vertical="center"/>
    </xf>
    <xf numFmtId="4" fontId="0" fillId="2" borderId="18" xfId="0" applyNumberFormat="1" applyFill="1" applyBorder="1" applyAlignment="1" applyProtection="1">
      <alignment vertical="center"/>
    </xf>
    <xf numFmtId="10" fontId="23" fillId="2" borderId="10" xfId="0" applyNumberFormat="1" applyFont="1" applyFill="1" applyBorder="1" applyProtection="1"/>
    <xf numFmtId="4" fontId="0" fillId="2" borderId="18" xfId="0" applyNumberFormat="1" applyFill="1" applyBorder="1" applyProtection="1"/>
    <xf numFmtId="4" fontId="0" fillId="2" borderId="7" xfId="0" applyNumberFormat="1" applyFill="1" applyBorder="1" applyProtection="1"/>
    <xf numFmtId="4" fontId="0" fillId="2" borderId="16" xfId="0" applyNumberFormat="1" applyFill="1" applyBorder="1" applyAlignment="1" applyProtection="1">
      <alignment vertical="center"/>
    </xf>
    <xf numFmtId="4" fontId="0" fillId="2" borderId="6" xfId="0" applyNumberFormat="1" applyFill="1" applyBorder="1" applyAlignment="1" applyProtection="1">
      <alignment vertical="center"/>
    </xf>
    <xf numFmtId="0" fontId="0" fillId="2" borderId="10" xfId="0" applyFill="1" applyBorder="1" applyProtection="1"/>
    <xf numFmtId="0" fontId="23" fillId="2" borderId="10" xfId="0" applyFont="1" applyFill="1" applyBorder="1" applyProtection="1"/>
    <xf numFmtId="4" fontId="23" fillId="2" borderId="10" xfId="0" applyNumberFormat="1" applyFont="1" applyFill="1" applyBorder="1" applyAlignment="1" applyProtection="1">
      <alignment vertical="center"/>
    </xf>
    <xf numFmtId="4" fontId="23" fillId="2" borderId="0" xfId="0" applyNumberFormat="1" applyFont="1" applyFill="1" applyBorder="1" applyAlignment="1" applyProtection="1">
      <alignment vertical="center"/>
    </xf>
    <xf numFmtId="4" fontId="23" fillId="2" borderId="7" xfId="0" applyNumberFormat="1" applyFont="1" applyFill="1" applyBorder="1" applyAlignment="1" applyProtection="1">
      <alignment vertical="center"/>
    </xf>
    <xf numFmtId="4" fontId="23" fillId="2" borderId="18" xfId="0" applyNumberFormat="1" applyFont="1" applyFill="1" applyBorder="1" applyAlignment="1" applyProtection="1">
      <alignment vertical="center"/>
    </xf>
    <xf numFmtId="0" fontId="0" fillId="2" borderId="11" xfId="0" applyFill="1" applyBorder="1" applyProtection="1"/>
    <xf numFmtId="4" fontId="0" fillId="2" borderId="11" xfId="0" applyNumberFormat="1" applyFill="1" applyBorder="1" applyAlignment="1" applyProtection="1">
      <alignment vertical="center"/>
    </xf>
    <xf numFmtId="4" fontId="0" fillId="2" borderId="19" xfId="0" applyNumberFormat="1" applyFill="1" applyBorder="1" applyAlignment="1" applyProtection="1">
      <alignment vertical="center"/>
    </xf>
    <xf numFmtId="4" fontId="0" fillId="2" borderId="8" xfId="0" applyNumberFormat="1" applyFill="1" applyBorder="1" applyAlignment="1" applyProtection="1">
      <alignment vertical="center"/>
    </xf>
    <xf numFmtId="4" fontId="0" fillId="2" borderId="20" xfId="0" applyNumberFormat="1" applyFill="1" applyBorder="1" applyAlignment="1" applyProtection="1">
      <alignment vertical="center"/>
    </xf>
    <xf numFmtId="10" fontId="23" fillId="2" borderId="11" xfId="0" applyNumberFormat="1" applyFont="1" applyFill="1" applyBorder="1" applyProtection="1"/>
    <xf numFmtId="4" fontId="0" fillId="2" borderId="20" xfId="0" applyNumberFormat="1" applyFill="1" applyBorder="1" applyProtection="1"/>
    <xf numFmtId="4" fontId="0" fillId="2" borderId="8" xfId="0" applyNumberFormat="1" applyFill="1" applyBorder="1" applyProtection="1"/>
    <xf numFmtId="2" fontId="20" fillId="11" borderId="27" xfId="0" applyNumberFormat="1" applyFont="1" applyFill="1" applyBorder="1" applyProtection="1"/>
    <xf numFmtId="2" fontId="20" fillId="11" borderId="30" xfId="0" applyNumberFormat="1" applyFont="1" applyFill="1" applyBorder="1" applyProtection="1"/>
    <xf numFmtId="2" fontId="20" fillId="11" borderId="15" xfId="0" applyNumberFormat="1" applyFont="1" applyFill="1" applyBorder="1" applyProtection="1"/>
    <xf numFmtId="2" fontId="20" fillId="11" borderId="3" xfId="0" applyNumberFormat="1" applyFont="1" applyFill="1" applyBorder="1" applyProtection="1"/>
    <xf numFmtId="2" fontId="20" fillId="11" borderId="22" xfId="0" applyNumberFormat="1" applyFont="1" applyFill="1" applyBorder="1" applyProtection="1"/>
    <xf numFmtId="4" fontId="25" fillId="11" borderId="9" xfId="0" applyNumberFormat="1" applyFont="1" applyFill="1" applyBorder="1" applyProtection="1"/>
    <xf numFmtId="2" fontId="20" fillId="11" borderId="28" xfId="0" applyNumberFormat="1" applyFont="1" applyFill="1" applyBorder="1" applyProtection="1"/>
    <xf numFmtId="4" fontId="25" fillId="11" borderId="10" xfId="0" applyNumberFormat="1" applyFont="1" applyFill="1" applyBorder="1" applyProtection="1"/>
    <xf numFmtId="2" fontId="20" fillId="11" borderId="31" xfId="0" applyNumberFormat="1" applyFont="1" applyFill="1" applyBorder="1" applyProtection="1"/>
    <xf numFmtId="2" fontId="25" fillId="10" borderId="25" xfId="0" applyNumberFormat="1" applyFont="1" applyFill="1" applyBorder="1" applyProtection="1"/>
    <xf numFmtId="2" fontId="25" fillId="10" borderId="29" xfId="0" applyNumberFormat="1" applyFont="1" applyFill="1" applyBorder="1" applyProtection="1"/>
    <xf numFmtId="2" fontId="25" fillId="10" borderId="14" xfId="0" applyNumberFormat="1" applyFont="1" applyFill="1" applyBorder="1" applyProtection="1"/>
    <xf numFmtId="2" fontId="25" fillId="10" borderId="13" xfId="0" applyNumberFormat="1" applyFont="1" applyFill="1" applyBorder="1" applyProtection="1"/>
    <xf numFmtId="4" fontId="25" fillId="11" borderId="11" xfId="0" applyNumberFormat="1" applyFont="1" applyFill="1" applyBorder="1" applyProtection="1"/>
    <xf numFmtId="2" fontId="25" fillId="6" borderId="19" xfId="0" applyNumberFormat="1" applyFont="1" applyFill="1" applyBorder="1" applyProtection="1"/>
    <xf numFmtId="4" fontId="5" fillId="12" borderId="0" xfId="0" applyNumberFormat="1" applyFont="1" applyFill="1" applyBorder="1" applyAlignment="1" applyProtection="1">
      <alignment horizontal="right"/>
    </xf>
    <xf numFmtId="4" fontId="5" fillId="12" borderId="0" xfId="0" applyNumberFormat="1" applyFont="1" applyFill="1" applyBorder="1" applyAlignment="1" applyProtection="1">
      <alignment horizontal="right" readingOrder="1"/>
    </xf>
    <xf numFmtId="4" fontId="5" fillId="12" borderId="1" xfId="0" applyNumberFormat="1" applyFont="1" applyFill="1" applyBorder="1" applyAlignment="1" applyProtection="1">
      <alignment horizontal="right" readingOrder="1"/>
    </xf>
    <xf numFmtId="164" fontId="10" fillId="12" borderId="0" xfId="0" applyNumberFormat="1" applyFont="1" applyFill="1" applyBorder="1" applyAlignment="1" applyProtection="1">
      <alignment readingOrder="1"/>
    </xf>
    <xf numFmtId="164" fontId="10" fillId="12" borderId="36" xfId="0" applyNumberFormat="1" applyFont="1" applyFill="1" applyBorder="1" applyAlignment="1" applyProtection="1">
      <alignment readingOrder="1"/>
    </xf>
    <xf numFmtId="164" fontId="27" fillId="12" borderId="1" xfId="0" applyNumberFormat="1" applyFont="1" applyFill="1" applyBorder="1" applyAlignment="1" applyProtection="1">
      <alignment readingOrder="1"/>
    </xf>
    <xf numFmtId="164" fontId="27" fillId="8" borderId="0" xfId="0" applyNumberFormat="1" applyFont="1" applyFill="1" applyBorder="1" applyAlignment="1" applyProtection="1">
      <alignment readingOrder="1"/>
    </xf>
    <xf numFmtId="164" fontId="27" fillId="12" borderId="21" xfId="0" applyNumberFormat="1" applyFont="1" applyFill="1" applyBorder="1" applyAlignment="1" applyProtection="1">
      <alignment readingOrder="1"/>
    </xf>
    <xf numFmtId="164" fontId="27" fillId="12" borderId="0" xfId="0" applyNumberFormat="1" applyFont="1" applyFill="1" applyBorder="1" applyAlignment="1" applyProtection="1">
      <alignment readingOrder="1"/>
    </xf>
    <xf numFmtId="49" fontId="2" fillId="10" borderId="1" xfId="0" applyNumberFormat="1" applyFont="1" applyFill="1" applyBorder="1" applyAlignment="1" applyProtection="1">
      <alignment horizontal="left"/>
      <protection locked="0"/>
    </xf>
    <xf numFmtId="0" fontId="31" fillId="15" borderId="0" xfId="4" applyFill="1" applyAlignment="1" applyProtection="1">
      <alignment horizontal="center"/>
    </xf>
    <xf numFmtId="0" fontId="12" fillId="15" borderId="0" xfId="0" applyFont="1" applyFill="1" applyAlignment="1" applyProtection="1">
      <alignment horizontal="center"/>
    </xf>
    <xf numFmtId="0" fontId="3" fillId="15" borderId="0" xfId="0" applyFont="1" applyFill="1" applyAlignment="1" applyProtection="1">
      <alignment horizontal="center"/>
    </xf>
    <xf numFmtId="0" fontId="30" fillId="15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18" fillId="0" borderId="0" xfId="0" applyFont="1" applyFill="1" applyBorder="1" applyAlignment="1" applyProtection="1">
      <alignment horizontal="left" vertical="top" wrapText="1"/>
    </xf>
    <xf numFmtId="0" fontId="5" fillId="0" borderId="0" xfId="0" applyFont="1" applyAlignment="1" applyProtection="1">
      <alignment vertical="top" wrapText="1"/>
    </xf>
    <xf numFmtId="0" fontId="0" fillId="0" borderId="0" xfId="0" applyFont="1" applyAlignment="1" applyProtection="1">
      <alignment vertical="top" wrapText="1"/>
    </xf>
    <xf numFmtId="0" fontId="28" fillId="0" borderId="0" xfId="0" applyFont="1" applyAlignment="1" applyProtection="1">
      <alignment horizontal="left"/>
    </xf>
    <xf numFmtId="0" fontId="29" fillId="0" borderId="0" xfId="0" applyFont="1" applyAlignment="1" applyProtection="1"/>
    <xf numFmtId="0" fontId="17" fillId="14" borderId="0" xfId="0" applyFont="1" applyFill="1" applyAlignment="1" applyProtection="1">
      <alignment horizontal="center"/>
    </xf>
    <xf numFmtId="0" fontId="0" fillId="14" borderId="0" xfId="0" applyFill="1" applyAlignment="1" applyProtection="1">
      <alignment horizontal="center"/>
    </xf>
    <xf numFmtId="0" fontId="23" fillId="10" borderId="14" xfId="0" applyFont="1" applyFill="1" applyBorder="1" applyAlignment="1" applyProtection="1">
      <alignment horizontal="center"/>
    </xf>
    <xf numFmtId="0" fontId="0" fillId="10" borderId="14" xfId="0" applyFill="1" applyBorder="1" applyAlignment="1" applyProtection="1">
      <alignment horizontal="center"/>
    </xf>
    <xf numFmtId="0" fontId="0" fillId="10" borderId="13" xfId="0" applyFill="1" applyBorder="1" applyAlignment="1" applyProtection="1">
      <alignment horizontal="center"/>
    </xf>
    <xf numFmtId="0" fontId="19" fillId="13" borderId="37" xfId="0" applyFont="1" applyFill="1" applyBorder="1" applyAlignment="1">
      <alignment horizontal="center" vertical="top" wrapText="1"/>
    </xf>
    <xf numFmtId="0" fontId="19" fillId="13" borderId="17" xfId="0" applyFont="1" applyFill="1" applyBorder="1" applyAlignment="1">
      <alignment horizontal="center" vertical="top" wrapText="1"/>
    </xf>
    <xf numFmtId="0" fontId="19" fillId="13" borderId="38" xfId="0" applyFont="1" applyFill="1" applyBorder="1" applyAlignment="1">
      <alignment horizontal="center" vertical="top" wrapText="1"/>
    </xf>
    <xf numFmtId="0" fontId="19" fillId="13" borderId="39" xfId="0" applyFont="1" applyFill="1" applyBorder="1" applyAlignment="1">
      <alignment horizontal="center" vertical="top" wrapText="1"/>
    </xf>
    <xf numFmtId="0" fontId="19" fillId="13" borderId="0" xfId="0" applyFont="1" applyFill="1" applyBorder="1" applyAlignment="1">
      <alignment horizontal="center" vertical="top" wrapText="1"/>
    </xf>
    <xf numFmtId="0" fontId="19" fillId="13" borderId="40" xfId="0" applyFont="1" applyFill="1" applyBorder="1" applyAlignment="1">
      <alignment horizontal="center" vertical="top" wrapText="1"/>
    </xf>
    <xf numFmtId="0" fontId="19" fillId="13" borderId="22" xfId="0" applyFont="1" applyFill="1" applyBorder="1" applyAlignment="1">
      <alignment horizontal="center" vertical="top" wrapText="1"/>
    </xf>
    <xf numFmtId="0" fontId="19" fillId="13" borderId="1" xfId="0" applyFont="1" applyFill="1" applyBorder="1" applyAlignment="1">
      <alignment horizontal="center" vertical="top" wrapText="1"/>
    </xf>
    <xf numFmtId="0" fontId="19" fillId="13" borderId="15" xfId="0" applyFont="1" applyFill="1" applyBorder="1" applyAlignment="1">
      <alignment horizontal="center" vertical="top" wrapText="1"/>
    </xf>
    <xf numFmtId="0" fontId="25" fillId="6" borderId="12" xfId="0" applyFont="1" applyFill="1" applyBorder="1" applyAlignment="1" applyProtection="1">
      <alignment horizontal="center"/>
    </xf>
    <xf numFmtId="0" fontId="23" fillId="6" borderId="14" xfId="0" applyFont="1" applyFill="1" applyBorder="1" applyAlignment="1" applyProtection="1">
      <alignment horizontal="center"/>
    </xf>
    <xf numFmtId="0" fontId="23" fillId="6" borderId="13" xfId="0" applyFont="1" applyFill="1" applyBorder="1" applyAlignment="1" applyProtection="1">
      <alignment horizontal="center"/>
    </xf>
    <xf numFmtId="2" fontId="25" fillId="6" borderId="12" xfId="0" applyNumberFormat="1" applyFont="1" applyFill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24" fillId="9" borderId="12" xfId="0" applyFont="1" applyFill="1" applyBorder="1" applyAlignment="1" applyProtection="1">
      <alignment horizontal="center"/>
    </xf>
    <xf numFmtId="0" fontId="22" fillId="9" borderId="14" xfId="0" applyFont="1" applyFill="1" applyBorder="1" applyAlignment="1" applyProtection="1">
      <alignment horizontal="center"/>
    </xf>
    <xf numFmtId="0" fontId="22" fillId="9" borderId="13" xfId="0" applyFont="1" applyFill="1" applyBorder="1" applyAlignment="1" applyProtection="1">
      <alignment horizontal="center"/>
    </xf>
    <xf numFmtId="0" fontId="24" fillId="9" borderId="14" xfId="0" applyFont="1" applyFill="1" applyBorder="1" applyAlignment="1" applyProtection="1">
      <alignment horizontal="center"/>
    </xf>
    <xf numFmtId="0" fontId="24" fillId="9" borderId="13" xfId="0" applyFont="1" applyFill="1" applyBorder="1" applyAlignment="1" applyProtection="1">
      <alignment horizontal="center"/>
    </xf>
  </cellXfs>
  <cellStyles count="5">
    <cellStyle name="Hyperlink" xfId="4" builtinId="8"/>
    <cellStyle name="Normal" xfId="0" builtinId="0"/>
    <cellStyle name="Normal 2" xfId="1" xr:uid="{00000000-0005-0000-0000-000001000000}"/>
    <cellStyle name="Normal 3" xfId="2" xr:uid="{00000000-0005-0000-0000-000002000000}"/>
    <cellStyle name="Normal_Village Software" xfId="3" xr:uid="{00000000-0005-0000-0000-000003000000}"/>
  </cellStyles>
  <dxfs count="6">
    <dxf>
      <fill>
        <patternFill>
          <bgColor theme="8" tint="0.79998168889431442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E8F6FC"/>
      <color rgb="FFFFFFCC"/>
      <color rgb="FFE1E1FF"/>
      <color rgb="FFFEC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725benefits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3"/>
  <sheetViews>
    <sheetView tabSelected="1" zoomScale="80" zoomScaleNormal="80" zoomScaleSheetLayoutView="100" workbookViewId="0">
      <selection activeCell="D31" sqref="D31"/>
    </sheetView>
  </sheetViews>
  <sheetFormatPr defaultColWidth="9.140625" defaultRowHeight="17.25" x14ac:dyDescent="0.35"/>
  <cols>
    <col min="1" max="1" width="20.140625" style="2" customWidth="1"/>
    <col min="2" max="2" width="42.28515625" style="2" customWidth="1"/>
    <col min="3" max="3" width="29.42578125" style="2" customWidth="1"/>
    <col min="4" max="4" width="22.7109375" style="2" customWidth="1"/>
    <col min="5" max="5" width="12.28515625" style="2" customWidth="1"/>
    <col min="6" max="13" width="9.140625" style="2"/>
    <col min="14" max="16384" width="9.140625" style="1"/>
  </cols>
  <sheetData>
    <row r="1" spans="1:13" ht="18" customHeight="1" x14ac:dyDescent="0.35">
      <c r="A1" s="3" t="s">
        <v>27</v>
      </c>
      <c r="B1" s="150"/>
      <c r="C1" s="4" t="s">
        <v>28</v>
      </c>
      <c r="D1" s="32"/>
      <c r="L1" s="5"/>
      <c r="M1" s="6"/>
    </row>
    <row r="2" spans="1:13" ht="18" customHeight="1" x14ac:dyDescent="0.35">
      <c r="A2" s="7" t="s">
        <v>29</v>
      </c>
      <c r="B2" s="29"/>
      <c r="C2" s="12"/>
      <c r="D2" s="12"/>
      <c r="E2" s="8"/>
      <c r="F2" s="9"/>
      <c r="G2" s="9"/>
      <c r="H2" s="9"/>
      <c r="I2" s="9"/>
      <c r="J2" s="9"/>
      <c r="K2" s="9"/>
      <c r="L2" s="9"/>
      <c r="M2" s="9"/>
    </row>
    <row r="3" spans="1:13" ht="18" customHeight="1" x14ac:dyDescent="0.4">
      <c r="A3" s="7" t="s">
        <v>30</v>
      </c>
      <c r="B3" s="33"/>
      <c r="C3" s="10"/>
      <c r="D3" s="10"/>
      <c r="E3" s="10"/>
      <c r="F3" s="11"/>
      <c r="G3" s="11"/>
      <c r="H3" s="12"/>
      <c r="I3" s="12"/>
      <c r="J3" s="12"/>
      <c r="K3" s="12"/>
      <c r="L3" s="12"/>
      <c r="M3" s="13"/>
    </row>
    <row r="4" spans="1:13" ht="21.75" customHeight="1" x14ac:dyDescent="0.35">
      <c r="A4" s="55"/>
      <c r="B4" s="155" t="s">
        <v>31</v>
      </c>
      <c r="C4" s="156"/>
      <c r="D4" s="28"/>
      <c r="E4" s="14"/>
      <c r="F4" s="14"/>
      <c r="G4" s="14"/>
      <c r="H4" s="15"/>
      <c r="I4" s="15"/>
      <c r="J4" s="15"/>
      <c r="K4" s="14"/>
      <c r="L4" s="16"/>
      <c r="M4" s="14"/>
    </row>
    <row r="5" spans="1:13" ht="11.25" customHeight="1" x14ac:dyDescent="0.35">
      <c r="A5" s="17"/>
      <c r="B5" s="4"/>
      <c r="C5" s="55"/>
      <c r="E5" s="14"/>
      <c r="F5" s="14"/>
      <c r="G5" s="14"/>
      <c r="H5" s="15"/>
      <c r="I5" s="15"/>
      <c r="J5" s="15"/>
      <c r="K5" s="14"/>
      <c r="L5" s="16"/>
      <c r="M5" s="14"/>
    </row>
    <row r="6" spans="1:13" ht="18" customHeight="1" x14ac:dyDescent="0.35">
      <c r="A6" s="17"/>
      <c r="B6" s="60" t="s">
        <v>90</v>
      </c>
      <c r="C6" s="61" t="s">
        <v>32</v>
      </c>
      <c r="D6" s="141">
        <f>'Fringe Detail'!I29</f>
        <v>0</v>
      </c>
      <c r="E6" s="14"/>
      <c r="F6" s="14"/>
      <c r="G6" s="14"/>
      <c r="H6" s="15"/>
      <c r="I6" s="15"/>
      <c r="J6" s="15"/>
      <c r="K6" s="14"/>
      <c r="L6" s="16"/>
      <c r="M6" s="14"/>
    </row>
    <row r="7" spans="1:13" ht="18" customHeight="1" x14ac:dyDescent="0.35">
      <c r="A7" s="17"/>
      <c r="B7" s="4"/>
      <c r="C7" s="61" t="s">
        <v>33</v>
      </c>
      <c r="D7" s="142">
        <f>'Fringe Detail'!J29</f>
        <v>0</v>
      </c>
      <c r="E7" s="14"/>
      <c r="F7" s="14"/>
      <c r="G7" s="14"/>
      <c r="H7" s="15"/>
      <c r="I7" s="15"/>
      <c r="J7" s="15"/>
      <c r="K7" s="14"/>
      <c r="L7" s="16"/>
      <c r="M7" s="14"/>
    </row>
    <row r="8" spans="1:13" ht="18" customHeight="1" x14ac:dyDescent="0.35">
      <c r="A8" s="17"/>
      <c r="B8" s="4"/>
      <c r="C8" s="61" t="s">
        <v>34</v>
      </c>
      <c r="D8" s="143">
        <f>'Fringe Detail'!K29</f>
        <v>0</v>
      </c>
      <c r="E8" s="14"/>
      <c r="F8" s="14"/>
      <c r="G8" s="14"/>
      <c r="H8" s="15"/>
      <c r="I8" s="15"/>
      <c r="J8" s="15"/>
      <c r="K8" s="14"/>
      <c r="L8" s="16"/>
      <c r="M8" s="14"/>
    </row>
    <row r="9" spans="1:13" ht="18" customHeight="1" x14ac:dyDescent="0.35">
      <c r="A9" s="17"/>
      <c r="B9" s="4"/>
      <c r="C9" s="61" t="s">
        <v>35</v>
      </c>
      <c r="D9" s="142">
        <f>'Fringe Detail'!O29</f>
        <v>0</v>
      </c>
      <c r="E9" s="14"/>
      <c r="F9" s="14"/>
      <c r="G9" s="14"/>
      <c r="H9" s="15"/>
      <c r="I9" s="15"/>
      <c r="J9" s="15"/>
      <c r="K9" s="14"/>
      <c r="L9" s="16"/>
      <c r="M9" s="14"/>
    </row>
    <row r="10" spans="1:13" ht="18" customHeight="1" x14ac:dyDescent="0.35">
      <c r="A10" s="17"/>
      <c r="B10" s="4"/>
      <c r="C10" s="61" t="s">
        <v>36</v>
      </c>
      <c r="D10" s="142">
        <f>'Fringe Detail'!P29</f>
        <v>0</v>
      </c>
      <c r="E10" s="14"/>
      <c r="F10" s="14"/>
      <c r="G10" s="14"/>
      <c r="H10" s="15"/>
      <c r="I10" s="15"/>
      <c r="J10" s="15"/>
      <c r="K10" s="14"/>
      <c r="L10" s="16"/>
      <c r="M10" s="14"/>
    </row>
    <row r="11" spans="1:13" ht="20.25" customHeight="1" x14ac:dyDescent="0.4">
      <c r="A11" s="17"/>
      <c r="B11" s="62" t="s">
        <v>91</v>
      </c>
      <c r="C11" s="55"/>
      <c r="D11" s="144">
        <f>'Fringe Detail'!H29</f>
        <v>0</v>
      </c>
      <c r="E11" s="14"/>
      <c r="F11" s="14"/>
      <c r="G11" s="14"/>
      <c r="H11" s="15"/>
      <c r="I11" s="15"/>
      <c r="J11" s="15"/>
      <c r="K11" s="14"/>
      <c r="L11" s="16"/>
      <c r="M11" s="14"/>
    </row>
    <row r="12" spans="1:13" ht="20.25" customHeight="1" x14ac:dyDescent="0.4">
      <c r="A12" s="17"/>
      <c r="B12" s="40" t="s">
        <v>82</v>
      </c>
      <c r="C12" s="41" t="s">
        <v>78</v>
      </c>
      <c r="D12" s="144">
        <f>'Fringe Detail'!Q29</f>
        <v>0</v>
      </c>
      <c r="E12" s="14"/>
      <c r="F12" s="14"/>
      <c r="G12" s="14"/>
      <c r="H12" s="15"/>
      <c r="I12" s="15"/>
      <c r="J12" s="15"/>
      <c r="K12" s="14"/>
      <c r="L12" s="16"/>
      <c r="M12" s="14"/>
    </row>
    <row r="13" spans="1:13" ht="20.25" customHeight="1" x14ac:dyDescent="0.4">
      <c r="A13" s="17"/>
      <c r="B13" s="4"/>
      <c r="C13" s="41" t="s">
        <v>61</v>
      </c>
      <c r="D13" s="144">
        <f>'Fringe Detail'!R29</f>
        <v>0</v>
      </c>
      <c r="E13" s="14"/>
      <c r="F13" s="14"/>
      <c r="G13" s="14"/>
      <c r="H13" s="15"/>
      <c r="I13" s="15"/>
      <c r="J13" s="15"/>
      <c r="K13" s="14"/>
      <c r="L13" s="16"/>
      <c r="M13" s="14"/>
    </row>
    <row r="14" spans="1:13" ht="20.25" customHeight="1" x14ac:dyDescent="0.4">
      <c r="A14" s="17"/>
      <c r="B14" s="4"/>
      <c r="C14" s="41" t="s">
        <v>83</v>
      </c>
      <c r="D14" s="144">
        <f>'Fringe Detail'!S29</f>
        <v>0</v>
      </c>
      <c r="E14" s="14"/>
      <c r="F14" s="14"/>
      <c r="G14" s="14"/>
      <c r="H14" s="15"/>
      <c r="I14" s="15"/>
      <c r="J14" s="15"/>
      <c r="K14" s="14"/>
      <c r="L14" s="16"/>
      <c r="M14" s="14"/>
    </row>
    <row r="15" spans="1:13" ht="20.25" customHeight="1" x14ac:dyDescent="0.4">
      <c r="A15" s="17"/>
      <c r="B15" s="4"/>
      <c r="C15" s="41" t="s">
        <v>84</v>
      </c>
      <c r="D15" s="144">
        <f>'Fringe Detail'!T29</f>
        <v>0</v>
      </c>
      <c r="E15" s="14"/>
      <c r="F15" s="14"/>
      <c r="G15" s="14"/>
      <c r="H15" s="15"/>
      <c r="I15" s="15"/>
      <c r="J15" s="15"/>
      <c r="K15" s="14"/>
      <c r="L15" s="16"/>
      <c r="M15" s="14"/>
    </row>
    <row r="16" spans="1:13" ht="20.25" customHeight="1" x14ac:dyDescent="0.4">
      <c r="A16" s="17"/>
      <c r="B16" s="4"/>
      <c r="C16" s="41" t="s">
        <v>93</v>
      </c>
      <c r="D16" s="144">
        <f>'Fringe Detail'!U29</f>
        <v>0</v>
      </c>
      <c r="E16" s="14"/>
      <c r="F16" s="14"/>
      <c r="G16" s="14"/>
      <c r="H16" s="15"/>
      <c r="I16" s="15"/>
      <c r="J16" s="15"/>
      <c r="K16" s="14"/>
      <c r="L16" s="16"/>
      <c r="M16" s="14"/>
    </row>
    <row r="17" spans="1:13" ht="20.25" customHeight="1" x14ac:dyDescent="0.4">
      <c r="A17" s="17"/>
      <c r="B17" s="4"/>
      <c r="C17" s="41" t="s">
        <v>52</v>
      </c>
      <c r="D17" s="144">
        <f>'Fringe Detail'!V29</f>
        <v>0</v>
      </c>
      <c r="E17" s="14"/>
      <c r="F17" s="14"/>
      <c r="G17" s="14"/>
      <c r="H17" s="15"/>
      <c r="I17" s="15"/>
      <c r="J17" s="15"/>
      <c r="K17" s="14"/>
      <c r="L17" s="16"/>
      <c r="M17" s="14"/>
    </row>
    <row r="18" spans="1:13" ht="20.25" customHeight="1" x14ac:dyDescent="0.4">
      <c r="A18" s="17"/>
      <c r="B18" s="4"/>
      <c r="C18" s="41" t="s">
        <v>85</v>
      </c>
      <c r="D18" s="144">
        <f>'Fringe Detail'!W29</f>
        <v>0</v>
      </c>
      <c r="E18" s="14"/>
      <c r="F18" s="14"/>
      <c r="G18" s="14"/>
      <c r="H18" s="15"/>
      <c r="I18" s="15"/>
      <c r="J18" s="15"/>
      <c r="K18" s="14"/>
      <c r="L18" s="16"/>
      <c r="M18" s="14"/>
    </row>
    <row r="19" spans="1:13" ht="20.25" customHeight="1" x14ac:dyDescent="0.4">
      <c r="A19" s="17"/>
      <c r="B19" s="4"/>
      <c r="C19" s="41" t="s">
        <v>86</v>
      </c>
      <c r="D19" s="144">
        <f>'Fringe Detail'!X29</f>
        <v>0</v>
      </c>
      <c r="E19" s="14"/>
      <c r="F19" s="14"/>
      <c r="G19" s="14"/>
      <c r="H19" s="15"/>
      <c r="I19" s="15"/>
      <c r="J19" s="15"/>
      <c r="K19" s="14"/>
      <c r="L19" s="16"/>
      <c r="M19" s="14"/>
    </row>
    <row r="20" spans="1:13" ht="20.25" customHeight="1" x14ac:dyDescent="0.4">
      <c r="A20" s="17"/>
      <c r="B20" s="4"/>
      <c r="C20" s="41" t="s">
        <v>67</v>
      </c>
      <c r="D20" s="144">
        <f>'Fringe Detail'!Y29</f>
        <v>0</v>
      </c>
      <c r="E20" s="14"/>
      <c r="F20" s="14"/>
      <c r="G20" s="14"/>
      <c r="H20" s="15"/>
      <c r="I20" s="15"/>
      <c r="J20" s="15"/>
      <c r="K20" s="14"/>
      <c r="L20" s="16"/>
      <c r="M20" s="14"/>
    </row>
    <row r="21" spans="1:13" ht="20.25" customHeight="1" x14ac:dyDescent="0.4">
      <c r="A21" s="17"/>
      <c r="B21" s="4"/>
      <c r="C21" s="41" t="s">
        <v>87</v>
      </c>
      <c r="D21" s="144">
        <f>'Fringe Detail'!Z29</f>
        <v>0</v>
      </c>
      <c r="E21" s="14"/>
      <c r="F21" s="14"/>
      <c r="G21" s="14"/>
      <c r="H21" s="15"/>
      <c r="I21" s="15"/>
      <c r="J21" s="15"/>
      <c r="K21" s="14"/>
      <c r="L21" s="16"/>
      <c r="M21" s="14"/>
    </row>
    <row r="22" spans="1:13" ht="20.25" customHeight="1" thickBot="1" x14ac:dyDescent="0.45">
      <c r="A22" s="17"/>
      <c r="B22" s="4"/>
      <c r="C22" s="41" t="s">
        <v>88</v>
      </c>
      <c r="D22" s="145">
        <f>'Fringe Detail'!AA29</f>
        <v>0</v>
      </c>
      <c r="E22" s="14"/>
      <c r="F22" s="14"/>
      <c r="G22" s="14"/>
      <c r="H22" s="15"/>
      <c r="I22" s="15"/>
      <c r="J22" s="15"/>
      <c r="K22" s="14"/>
      <c r="L22" s="16"/>
      <c r="M22" s="14"/>
    </row>
    <row r="23" spans="1:13" ht="18.75" customHeight="1" thickTop="1" x14ac:dyDescent="0.4">
      <c r="A23" s="22"/>
      <c r="B23" s="5"/>
      <c r="C23" s="80" t="s">
        <v>89</v>
      </c>
      <c r="D23" s="146">
        <f>'Fringe Detail'!AB29</f>
        <v>0</v>
      </c>
      <c r="E23" s="14"/>
      <c r="F23" s="14"/>
      <c r="G23" s="14"/>
      <c r="H23" s="15"/>
      <c r="I23" s="15"/>
      <c r="J23" s="15"/>
      <c r="K23" s="14"/>
      <c r="L23" s="16"/>
      <c r="M23" s="14"/>
    </row>
    <row r="24" spans="1:13" ht="18.75" customHeight="1" x14ac:dyDescent="0.4">
      <c r="A24" s="22"/>
      <c r="B24" s="5"/>
      <c r="C24" s="80" t="s">
        <v>104</v>
      </c>
      <c r="D24" s="147"/>
      <c r="E24" s="14"/>
      <c r="F24" s="14"/>
      <c r="G24" s="14"/>
      <c r="H24" s="15"/>
      <c r="I24" s="15"/>
      <c r="J24" s="15"/>
      <c r="K24" s="14"/>
      <c r="L24" s="16"/>
      <c r="M24" s="14"/>
    </row>
    <row r="25" spans="1:13" ht="18.75" customHeight="1" thickBot="1" x14ac:dyDescent="0.45">
      <c r="A25" s="22"/>
      <c r="B25" s="5"/>
      <c r="C25" s="63" t="s">
        <v>99</v>
      </c>
      <c r="D25" s="148">
        <v>6</v>
      </c>
      <c r="E25" s="14"/>
      <c r="F25" s="14"/>
      <c r="G25" s="14"/>
      <c r="H25" s="15"/>
      <c r="I25" s="15"/>
      <c r="J25" s="15"/>
      <c r="K25" s="14"/>
      <c r="L25" s="16"/>
      <c r="M25" s="14"/>
    </row>
    <row r="26" spans="1:13" ht="18.75" customHeight="1" thickTop="1" x14ac:dyDescent="0.4">
      <c r="A26" s="79" t="s">
        <v>108</v>
      </c>
      <c r="B26" s="5"/>
      <c r="C26" s="64" t="s">
        <v>100</v>
      </c>
      <c r="D26" s="149">
        <f>D23+D25</f>
        <v>6</v>
      </c>
      <c r="E26" s="14"/>
      <c r="F26" s="14"/>
      <c r="G26" s="14"/>
      <c r="H26" s="15"/>
      <c r="I26" s="15"/>
      <c r="J26" s="15"/>
      <c r="K26" s="14"/>
      <c r="L26" s="16"/>
      <c r="M26" s="14"/>
    </row>
    <row r="27" spans="1:13" ht="9" customHeight="1" x14ac:dyDescent="0.35">
      <c r="B27" s="5"/>
      <c r="C27" s="54"/>
      <c r="D27" s="54"/>
      <c r="E27" s="14"/>
      <c r="F27" s="14"/>
      <c r="G27" s="14"/>
      <c r="H27" s="15"/>
      <c r="I27" s="15"/>
      <c r="J27" s="15"/>
      <c r="K27" s="14"/>
      <c r="L27" s="16"/>
      <c r="M27" s="14"/>
    </row>
    <row r="28" spans="1:13" ht="48" customHeight="1" x14ac:dyDescent="0.35">
      <c r="A28" s="157" t="s">
        <v>39</v>
      </c>
      <c r="B28" s="157"/>
      <c r="C28" s="157"/>
      <c r="D28" s="157"/>
      <c r="E28" s="14"/>
      <c r="F28" s="14"/>
      <c r="G28" s="14"/>
      <c r="H28" s="15"/>
      <c r="I28" s="15"/>
      <c r="J28" s="15"/>
      <c r="K28" s="14"/>
      <c r="L28" s="16"/>
      <c r="M28" s="14"/>
    </row>
    <row r="29" spans="1:13" ht="18" customHeight="1" x14ac:dyDescent="0.35">
      <c r="A29" s="18" t="s">
        <v>53</v>
      </c>
      <c r="B29" s="30"/>
      <c r="C29" s="18" t="s">
        <v>54</v>
      </c>
      <c r="D29" s="31"/>
      <c r="E29" s="19"/>
      <c r="F29" s="19"/>
      <c r="G29" s="19"/>
      <c r="H29" s="19"/>
      <c r="I29" s="19"/>
      <c r="J29" s="20"/>
      <c r="K29" s="20"/>
      <c r="L29" s="20"/>
      <c r="M29" s="20"/>
    </row>
    <row r="30" spans="1:13" ht="18" customHeight="1" x14ac:dyDescent="0.35">
      <c r="A30" s="18" t="s">
        <v>102</v>
      </c>
      <c r="B30" s="30"/>
      <c r="C30" s="18"/>
      <c r="D30" s="81"/>
      <c r="E30" s="19"/>
      <c r="F30" s="19"/>
      <c r="G30" s="19"/>
      <c r="H30" s="19"/>
      <c r="I30" s="19"/>
      <c r="J30" s="20"/>
      <c r="K30" s="20"/>
      <c r="L30" s="20"/>
      <c r="M30" s="20"/>
    </row>
    <row r="31" spans="1:13" ht="18" customHeight="1" x14ac:dyDescent="0.35">
      <c r="A31" s="18" t="s">
        <v>103</v>
      </c>
      <c r="B31" s="30"/>
      <c r="C31" s="18"/>
      <c r="D31" s="81"/>
      <c r="E31" s="19"/>
      <c r="F31" s="19"/>
      <c r="G31" s="19"/>
      <c r="H31" s="19"/>
      <c r="I31" s="19"/>
      <c r="J31" s="20"/>
      <c r="K31" s="20"/>
      <c r="L31" s="20"/>
      <c r="M31" s="20"/>
    </row>
    <row r="32" spans="1:13" ht="18" customHeight="1" x14ac:dyDescent="0.35">
      <c r="A32" s="21" t="s">
        <v>101</v>
      </c>
      <c r="B32" s="55"/>
      <c r="C32" s="55"/>
      <c r="D32" s="55"/>
    </row>
    <row r="33" spans="1:4" ht="14.25" customHeight="1" x14ac:dyDescent="0.35">
      <c r="A33" s="162" t="s">
        <v>40</v>
      </c>
      <c r="B33" s="163"/>
      <c r="C33" s="163"/>
      <c r="D33" s="163"/>
    </row>
    <row r="34" spans="1:4" ht="18" customHeight="1" x14ac:dyDescent="0.35">
      <c r="A34" s="56" t="s">
        <v>109</v>
      </c>
      <c r="B34" s="21"/>
      <c r="C34" s="55"/>
      <c r="D34" s="55"/>
    </row>
    <row r="35" spans="1:4" ht="18" customHeight="1" x14ac:dyDescent="0.4">
      <c r="A35" s="57" t="s">
        <v>41</v>
      </c>
      <c r="B35" s="160" t="s">
        <v>106</v>
      </c>
      <c r="C35" s="161"/>
      <c r="D35" s="161"/>
    </row>
    <row r="36" spans="1:4" ht="18" customHeight="1" x14ac:dyDescent="0.35">
      <c r="A36" s="56" t="s">
        <v>110</v>
      </c>
      <c r="B36" s="58"/>
      <c r="C36" s="55"/>
      <c r="D36" s="55"/>
    </row>
    <row r="37" spans="1:4" ht="18" customHeight="1" x14ac:dyDescent="0.35">
      <c r="A37" s="57" t="s">
        <v>41</v>
      </c>
      <c r="B37" s="84" t="s">
        <v>55</v>
      </c>
      <c r="C37" s="55"/>
      <c r="D37" s="55"/>
    </row>
    <row r="38" spans="1:4" ht="18" customHeight="1" x14ac:dyDescent="0.35">
      <c r="A38" s="57" t="s">
        <v>42</v>
      </c>
      <c r="B38" s="83" t="s">
        <v>105</v>
      </c>
      <c r="C38" s="55"/>
      <c r="D38" s="55"/>
    </row>
    <row r="39" spans="1:4" x14ac:dyDescent="0.35">
      <c r="A39" s="59" t="s">
        <v>43</v>
      </c>
      <c r="B39" s="158" t="s">
        <v>97</v>
      </c>
      <c r="C39" s="159"/>
      <c r="D39" s="159"/>
    </row>
    <row r="40" spans="1:4" x14ac:dyDescent="0.35">
      <c r="A40" s="151" t="s">
        <v>113</v>
      </c>
      <c r="B40" s="151"/>
      <c r="C40" s="151"/>
      <c r="D40" s="151"/>
    </row>
    <row r="41" spans="1:4" x14ac:dyDescent="0.35">
      <c r="A41" s="153" t="s">
        <v>111</v>
      </c>
      <c r="B41" s="153"/>
      <c r="C41" s="153"/>
      <c r="D41" s="153"/>
    </row>
    <row r="42" spans="1:4" x14ac:dyDescent="0.35">
      <c r="A42" s="154" t="s">
        <v>112</v>
      </c>
      <c r="B42" s="154"/>
      <c r="C42" s="154"/>
      <c r="D42" s="154"/>
    </row>
    <row r="43" spans="1:4" x14ac:dyDescent="0.35">
      <c r="A43" s="152" t="s">
        <v>114</v>
      </c>
      <c r="B43" s="152"/>
      <c r="C43" s="152"/>
      <c r="D43" s="152"/>
    </row>
  </sheetData>
  <sheetProtection algorithmName="SHA-512" hashValue="VpYGwzvqD7Lp02XbWP6PYN6D/IIJ/jSixxb6vvr2HfvA0WT17HuoVEM2ntbVF1M3xh+xLve8j7Qhc0PQmmtX1A==" saltValue="7uD0fKYVoATv+hKOAe7xgg==" spinCount="100000" sheet="1" selectLockedCells="1"/>
  <mergeCells count="9">
    <mergeCell ref="A40:D40"/>
    <mergeCell ref="A43:D43"/>
    <mergeCell ref="A41:D41"/>
    <mergeCell ref="A42:D42"/>
    <mergeCell ref="B4:C4"/>
    <mergeCell ref="A28:D28"/>
    <mergeCell ref="B39:D39"/>
    <mergeCell ref="B35:D35"/>
    <mergeCell ref="A33:D33"/>
  </mergeCells>
  <hyperlinks>
    <hyperlink ref="A40:D40" r:id="rId1" display="YOU CAN NOW SUBMIT YOUR INFORMATION AND PAYMENT ONLINE @ https://www.725benefits.org" xr:uid="{9E404198-32F5-40AC-80A1-3BF1981E3D7D}"/>
  </hyperlinks>
  <pageMargins left="0.5" right="0.5" top="1.409375" bottom="0.75" header="0.3" footer="0.3"/>
  <pageSetup scale="77" fitToWidth="0" fitToHeight="0" orientation="portrait" r:id="rId2"/>
  <headerFooter>
    <oddHeader>&amp;C&amp;G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2"/>
  <sheetViews>
    <sheetView workbookViewId="0">
      <pane ySplit="1" topLeftCell="A2" activePane="bottomLeft" state="frozen"/>
      <selection pane="bottomLeft" activeCell="G8" sqref="G8"/>
    </sheetView>
  </sheetViews>
  <sheetFormatPr defaultColWidth="9.140625" defaultRowHeight="15" x14ac:dyDescent="0.25"/>
  <cols>
    <col min="1" max="1" width="11.28515625" style="23" customWidth="1"/>
    <col min="2" max="2" width="12.85546875" style="23" customWidth="1"/>
    <col min="3" max="3" width="9.28515625" style="23" customWidth="1"/>
    <col min="4" max="4" width="16.28515625" style="23" customWidth="1"/>
    <col min="5" max="6" width="9.28515625" style="23" hidden="1" customWidth="1"/>
    <col min="7" max="7" width="9.7109375" style="23" customWidth="1"/>
    <col min="8" max="8" width="10.140625" style="23" customWidth="1"/>
    <col min="9" max="10" width="7.85546875" style="23" customWidth="1"/>
    <col min="11" max="11" width="7.5703125" style="23" customWidth="1"/>
    <col min="12" max="12" width="7.85546875" style="23" customWidth="1"/>
    <col min="13" max="13" width="6.7109375" style="23" customWidth="1"/>
    <col min="14" max="14" width="1.28515625" style="23" customWidth="1"/>
    <col min="15" max="16" width="8" style="23" customWidth="1"/>
    <col min="17" max="22" width="9.28515625" style="23" customWidth="1"/>
    <col min="23" max="23" width="10.85546875" style="23" customWidth="1"/>
    <col min="24" max="27" width="9.28515625" style="23" customWidth="1"/>
    <col min="28" max="28" width="10" style="24" customWidth="1"/>
    <col min="29" max="16384" width="9.140625" style="23"/>
  </cols>
  <sheetData>
    <row r="1" spans="1:28" ht="15" customHeight="1" thickBot="1" x14ac:dyDescent="0.3">
      <c r="A1" s="176" t="s">
        <v>45</v>
      </c>
      <c r="B1" s="177"/>
      <c r="C1" s="177"/>
      <c r="D1" s="178"/>
      <c r="E1" s="176" t="s">
        <v>92</v>
      </c>
      <c r="F1" s="178"/>
      <c r="G1" s="176" t="s">
        <v>72</v>
      </c>
      <c r="H1" s="178"/>
      <c r="I1" s="179" t="s">
        <v>26</v>
      </c>
      <c r="J1" s="177"/>
      <c r="K1" s="177"/>
      <c r="L1" s="180"/>
      <c r="M1" s="180"/>
      <c r="N1" s="65"/>
      <c r="O1" s="66"/>
      <c r="P1" s="67"/>
      <c r="Q1" s="164" t="s">
        <v>81</v>
      </c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6"/>
    </row>
    <row r="2" spans="1:28" ht="53.25" customHeight="1" thickBot="1" x14ac:dyDescent="0.3">
      <c r="A2" s="68" t="s">
        <v>47</v>
      </c>
      <c r="B2" s="69" t="s">
        <v>37</v>
      </c>
      <c r="C2" s="69" t="s">
        <v>38</v>
      </c>
      <c r="D2" s="70" t="s">
        <v>44</v>
      </c>
      <c r="E2" s="71" t="s">
        <v>49</v>
      </c>
      <c r="F2" s="72" t="s">
        <v>50</v>
      </c>
      <c r="G2" s="71" t="s">
        <v>115</v>
      </c>
      <c r="H2" s="72" t="s">
        <v>21</v>
      </c>
      <c r="I2" s="73" t="s">
        <v>22</v>
      </c>
      <c r="J2" s="74" t="s">
        <v>23</v>
      </c>
      <c r="K2" s="75" t="s">
        <v>24</v>
      </c>
      <c r="L2" s="75" t="s">
        <v>98</v>
      </c>
      <c r="M2" s="75" t="s">
        <v>80</v>
      </c>
      <c r="N2" s="76"/>
      <c r="O2" s="46" t="s">
        <v>0</v>
      </c>
      <c r="P2" s="45" t="s">
        <v>25</v>
      </c>
      <c r="Q2" s="77" t="s">
        <v>60</v>
      </c>
      <c r="R2" s="77" t="s">
        <v>61</v>
      </c>
      <c r="S2" s="77" t="s">
        <v>62</v>
      </c>
      <c r="T2" s="77" t="s">
        <v>63</v>
      </c>
      <c r="U2" s="77" t="s">
        <v>93</v>
      </c>
      <c r="V2" s="77" t="s">
        <v>79</v>
      </c>
      <c r="W2" s="77" t="s">
        <v>65</v>
      </c>
      <c r="X2" s="77" t="s">
        <v>66</v>
      </c>
      <c r="Y2" s="77" t="s">
        <v>67</v>
      </c>
      <c r="Z2" s="77" t="s">
        <v>68</v>
      </c>
      <c r="AA2" s="78" t="s">
        <v>69</v>
      </c>
      <c r="AB2" s="47" t="s">
        <v>51</v>
      </c>
    </row>
    <row r="3" spans="1:28" x14ac:dyDescent="0.25">
      <c r="A3" s="35"/>
      <c r="B3" s="36"/>
      <c r="C3" s="36"/>
      <c r="D3" s="37" t="s">
        <v>73</v>
      </c>
      <c r="E3" s="38">
        <f>VLOOKUP(D3,Rates!$A$3:$P$26,14,)</f>
        <v>0</v>
      </c>
      <c r="F3" s="38">
        <f>VLOOKUP(D3,Rates!$A$3:$P$26,13,)</f>
        <v>0</v>
      </c>
      <c r="G3" s="26"/>
      <c r="H3" s="26"/>
      <c r="I3" s="27"/>
      <c r="J3" s="27"/>
      <c r="K3" s="27"/>
      <c r="L3" s="34"/>
      <c r="M3" s="39"/>
      <c r="N3" s="44"/>
      <c r="O3" s="126">
        <f t="shared" ref="O3" si="0">I3+J3+K3</f>
        <v>0</v>
      </c>
      <c r="P3" s="127">
        <f t="shared" ref="P3" si="1">I3+(J3*1.5)+(K3*2)</f>
        <v>0</v>
      </c>
      <c r="Q3" s="128">
        <f>VLOOKUP(D3,Rates!$A$3:$P$26,3,)*P3</f>
        <v>0</v>
      </c>
      <c r="R3" s="129">
        <f>VLOOKUP(D3,Rates!$A$3:$P$26,4,)*P3</f>
        <v>0</v>
      </c>
      <c r="S3" s="129">
        <f>VLOOKUP(D3,Rates!$A$3:$P$26,5,)*P3</f>
        <v>0</v>
      </c>
      <c r="T3" s="129">
        <f>VLOOKUP(D3,Rates!$A$3:$P$26,6,)*P3</f>
        <v>0</v>
      </c>
      <c r="U3" s="129">
        <f>VLOOKUP(D3,Rates!$A$3:$P$26,7,)*P3</f>
        <v>0</v>
      </c>
      <c r="V3" s="129">
        <f t="shared" ref="V3" si="2">P3*G3</f>
        <v>0</v>
      </c>
      <c r="W3" s="129">
        <f>VLOOKUP(D3,Rates!$A$3:$P$26,8,)*O3</f>
        <v>0</v>
      </c>
      <c r="X3" s="129">
        <f>VLOOKUP(D3,Rates!$A$3:$P$26,9,)*O3</f>
        <v>0</v>
      </c>
      <c r="Y3" s="129">
        <f>VLOOKUP(D3,Rates!$A$3:$P$26,10,)*O3</f>
        <v>0</v>
      </c>
      <c r="Z3" s="129">
        <f>VLOOKUP(D3,Rates!$A$3:$P$26,11,)*O3</f>
        <v>0</v>
      </c>
      <c r="AA3" s="130">
        <f t="shared" ref="AA3:AA28" si="3">H3*0.02</f>
        <v>0</v>
      </c>
      <c r="AB3" s="131">
        <f t="shared" ref="AB3:AB28" si="4">SUM(Q3:AA3)</f>
        <v>0</v>
      </c>
    </row>
    <row r="4" spans="1:28" x14ac:dyDescent="0.25">
      <c r="A4" s="35"/>
      <c r="B4" s="36"/>
      <c r="C4" s="36"/>
      <c r="D4" s="37" t="s">
        <v>73</v>
      </c>
      <c r="E4" s="38"/>
      <c r="F4" s="38"/>
      <c r="G4" s="26"/>
      <c r="H4" s="26"/>
      <c r="I4" s="27"/>
      <c r="J4" s="27"/>
      <c r="K4" s="27"/>
      <c r="L4" s="34"/>
      <c r="M4" s="39"/>
      <c r="N4" s="44"/>
      <c r="O4" s="132">
        <f t="shared" ref="O4" si="5">I4+J4+K4</f>
        <v>0</v>
      </c>
      <c r="P4" s="127">
        <f t="shared" ref="P4" si="6">I4+(J4*1.5)+(K4*2)</f>
        <v>0</v>
      </c>
      <c r="Q4" s="128">
        <f>VLOOKUP(D4,Rates!$A$3:$P$26,3,)*P4</f>
        <v>0</v>
      </c>
      <c r="R4" s="129">
        <f>VLOOKUP(D4,Rates!$A$3:$P$26,4,)*P4</f>
        <v>0</v>
      </c>
      <c r="S4" s="129">
        <f>VLOOKUP(D4,Rates!$A$3:$P$26,5,)*P4</f>
        <v>0</v>
      </c>
      <c r="T4" s="129">
        <f>VLOOKUP(D4,Rates!$A$3:$P$26,6,)*P4</f>
        <v>0</v>
      </c>
      <c r="U4" s="129">
        <f>VLOOKUP(D4,Rates!$A$3:$P$26,7,)*P4</f>
        <v>0</v>
      </c>
      <c r="V4" s="129">
        <f t="shared" ref="V4" si="7">P4*G4</f>
        <v>0</v>
      </c>
      <c r="W4" s="129">
        <f>VLOOKUP(D4,Rates!$A$3:$P$26,8,)*O4</f>
        <v>0</v>
      </c>
      <c r="X4" s="129">
        <f>VLOOKUP(D4,Rates!$A$3:$P$26,9,)*O4</f>
        <v>0</v>
      </c>
      <c r="Y4" s="129">
        <f>VLOOKUP(D4,Rates!$A$3:$P$26,10,)*O4</f>
        <v>0</v>
      </c>
      <c r="Z4" s="129">
        <f>VLOOKUP(D4,Rates!$A$3:$P$26,11,)*O4</f>
        <v>0</v>
      </c>
      <c r="AA4" s="130">
        <f t="shared" si="3"/>
        <v>0</v>
      </c>
      <c r="AB4" s="133">
        <f t="shared" si="4"/>
        <v>0</v>
      </c>
    </row>
    <row r="5" spans="1:28" x14ac:dyDescent="0.25">
      <c r="A5" s="35"/>
      <c r="B5" s="36"/>
      <c r="C5" s="36"/>
      <c r="D5" s="37" t="s">
        <v>73</v>
      </c>
      <c r="E5" s="38"/>
      <c r="F5" s="38"/>
      <c r="G5" s="26"/>
      <c r="H5" s="26"/>
      <c r="I5" s="27"/>
      <c r="J5" s="27"/>
      <c r="K5" s="27"/>
      <c r="L5" s="34"/>
      <c r="M5" s="39"/>
      <c r="N5" s="44"/>
      <c r="O5" s="132">
        <f t="shared" ref="O5:O28" si="8">I5+J5+K5</f>
        <v>0</v>
      </c>
      <c r="P5" s="127">
        <f t="shared" ref="P5:P28" si="9">I5+(J5*1.5)+(K5*2)</f>
        <v>0</v>
      </c>
      <c r="Q5" s="128">
        <f>VLOOKUP(D5,Rates!$A$3:$P$26,3,)*P5</f>
        <v>0</v>
      </c>
      <c r="R5" s="129">
        <f>VLOOKUP(D5,Rates!$A$3:$P$26,4,)*P5</f>
        <v>0</v>
      </c>
      <c r="S5" s="129">
        <f>VLOOKUP(D5,Rates!$A$3:$P$26,5,)*P5</f>
        <v>0</v>
      </c>
      <c r="T5" s="129">
        <f>VLOOKUP(D5,Rates!$A$3:$P$26,6,)*P5</f>
        <v>0</v>
      </c>
      <c r="U5" s="129">
        <f>VLOOKUP(D5,Rates!$A$3:$P$26,7,)*P5</f>
        <v>0</v>
      </c>
      <c r="V5" s="129">
        <f t="shared" ref="V5:V28" si="10">P5*G5</f>
        <v>0</v>
      </c>
      <c r="W5" s="129">
        <f>VLOOKUP(D5,Rates!$A$3:$P$26,8,)*O5</f>
        <v>0</v>
      </c>
      <c r="X5" s="129">
        <f>VLOOKUP(D5,Rates!$A$3:$P$26,9,)*O5</f>
        <v>0</v>
      </c>
      <c r="Y5" s="129">
        <f>VLOOKUP(D5,Rates!$A$3:$P$26,10,)*O5</f>
        <v>0</v>
      </c>
      <c r="Z5" s="129">
        <f>VLOOKUP(D5,Rates!$A$3:$P$26,11,)*O5</f>
        <v>0</v>
      </c>
      <c r="AA5" s="130">
        <f t="shared" si="3"/>
        <v>0</v>
      </c>
      <c r="AB5" s="133">
        <f t="shared" si="4"/>
        <v>0</v>
      </c>
    </row>
    <row r="6" spans="1:28" x14ac:dyDescent="0.25">
      <c r="A6" s="35"/>
      <c r="B6" s="36"/>
      <c r="C6" s="36"/>
      <c r="D6" s="37" t="s">
        <v>73</v>
      </c>
      <c r="E6" s="38"/>
      <c r="F6" s="38"/>
      <c r="G6" s="26"/>
      <c r="H6" s="26"/>
      <c r="I6" s="27"/>
      <c r="J6" s="27"/>
      <c r="K6" s="27"/>
      <c r="L6" s="34"/>
      <c r="M6" s="39"/>
      <c r="N6" s="44"/>
      <c r="O6" s="132">
        <f t="shared" si="8"/>
        <v>0</v>
      </c>
      <c r="P6" s="127">
        <f t="shared" si="9"/>
        <v>0</v>
      </c>
      <c r="Q6" s="128">
        <f>VLOOKUP(D6,Rates!$A$3:$P$26,3,)*P6</f>
        <v>0</v>
      </c>
      <c r="R6" s="129">
        <f>VLOOKUP(D6,Rates!$A$3:$P$26,4,)*P6</f>
        <v>0</v>
      </c>
      <c r="S6" s="129">
        <f>VLOOKUP(D6,Rates!$A$3:$P$26,5,)*P6</f>
        <v>0</v>
      </c>
      <c r="T6" s="129">
        <f>VLOOKUP(D6,Rates!$A$3:$P$26,6,)*P6</f>
        <v>0</v>
      </c>
      <c r="U6" s="129">
        <f>VLOOKUP(D6,Rates!$A$3:$P$26,7,)*P6</f>
        <v>0</v>
      </c>
      <c r="V6" s="129">
        <f t="shared" si="10"/>
        <v>0</v>
      </c>
      <c r="W6" s="129">
        <f>VLOOKUP(D6,Rates!$A$3:$P$26,8,)*O6</f>
        <v>0</v>
      </c>
      <c r="X6" s="129">
        <f>VLOOKUP(D6,Rates!$A$3:$P$26,9,)*O6</f>
        <v>0</v>
      </c>
      <c r="Y6" s="129">
        <f>VLOOKUP(D6,Rates!$A$3:$P$26,10,)*O6</f>
        <v>0</v>
      </c>
      <c r="Z6" s="129">
        <f>VLOOKUP(D6,Rates!$A$3:$P$26,11,)*O6</f>
        <v>0</v>
      </c>
      <c r="AA6" s="130">
        <f t="shared" si="3"/>
        <v>0</v>
      </c>
      <c r="AB6" s="133">
        <f t="shared" si="4"/>
        <v>0</v>
      </c>
    </row>
    <row r="7" spans="1:28" x14ac:dyDescent="0.25">
      <c r="A7" s="35"/>
      <c r="B7" s="36"/>
      <c r="C7" s="36"/>
      <c r="D7" s="37" t="s">
        <v>73</v>
      </c>
      <c r="E7" s="38"/>
      <c r="F7" s="38"/>
      <c r="G7" s="26"/>
      <c r="H7" s="26"/>
      <c r="I7" s="27"/>
      <c r="J7" s="27"/>
      <c r="K7" s="27"/>
      <c r="L7" s="34"/>
      <c r="M7" s="39"/>
      <c r="N7" s="44"/>
      <c r="O7" s="132">
        <f t="shared" si="8"/>
        <v>0</v>
      </c>
      <c r="P7" s="134">
        <f t="shared" si="9"/>
        <v>0</v>
      </c>
      <c r="Q7" s="128">
        <f>VLOOKUP(D7,Rates!$A$3:$P$26,3,)*P7</f>
        <v>0</v>
      </c>
      <c r="R7" s="129">
        <f>VLOOKUP(D7,Rates!$A$3:$P$26,4,)*P7</f>
        <v>0</v>
      </c>
      <c r="S7" s="129">
        <f>VLOOKUP(D7,Rates!$A$3:$P$26,5,)*P7</f>
        <v>0</v>
      </c>
      <c r="T7" s="129">
        <f>VLOOKUP(D7,Rates!$A$3:$P$26,6,)*P7</f>
        <v>0</v>
      </c>
      <c r="U7" s="129">
        <f>VLOOKUP(D7,Rates!$A$3:$P$26,7,)*P7</f>
        <v>0</v>
      </c>
      <c r="V7" s="129">
        <f t="shared" si="10"/>
        <v>0</v>
      </c>
      <c r="W7" s="129">
        <f>VLOOKUP(D7,Rates!$A$3:$P$26,8,)*O7</f>
        <v>0</v>
      </c>
      <c r="X7" s="129">
        <f>VLOOKUP(D7,Rates!$A$3:$P$26,9,)*O7</f>
        <v>0</v>
      </c>
      <c r="Y7" s="129">
        <f>VLOOKUP(D7,Rates!$A$3:$P$26,10,)*O7</f>
        <v>0</v>
      </c>
      <c r="Z7" s="129">
        <f>VLOOKUP(D7,Rates!$A$3:$P$26,11,)*O7</f>
        <v>0</v>
      </c>
      <c r="AA7" s="130">
        <f t="shared" si="3"/>
        <v>0</v>
      </c>
      <c r="AB7" s="133">
        <f t="shared" si="4"/>
        <v>0</v>
      </c>
    </row>
    <row r="8" spans="1:28" x14ac:dyDescent="0.25">
      <c r="A8" s="35"/>
      <c r="B8" s="36"/>
      <c r="C8" s="36"/>
      <c r="D8" s="37" t="s">
        <v>73</v>
      </c>
      <c r="E8" s="38"/>
      <c r="F8" s="38"/>
      <c r="G8" s="26"/>
      <c r="H8" s="26"/>
      <c r="I8" s="27"/>
      <c r="J8" s="27"/>
      <c r="K8" s="27"/>
      <c r="L8" s="34"/>
      <c r="M8" s="39"/>
      <c r="N8" s="44"/>
      <c r="O8" s="132">
        <f t="shared" si="8"/>
        <v>0</v>
      </c>
      <c r="P8" s="127">
        <f t="shared" si="9"/>
        <v>0</v>
      </c>
      <c r="Q8" s="128">
        <f>VLOOKUP(D8,Rates!$A$3:$P$26,3,)*P8</f>
        <v>0</v>
      </c>
      <c r="R8" s="129">
        <f>VLOOKUP(D8,Rates!$A$3:$P$26,4,)*P8</f>
        <v>0</v>
      </c>
      <c r="S8" s="129">
        <f>VLOOKUP(D8,Rates!$A$3:$P$26,5,)*P8</f>
        <v>0</v>
      </c>
      <c r="T8" s="129">
        <f>VLOOKUP(D8,Rates!$A$3:$P$26,6,)*P8</f>
        <v>0</v>
      </c>
      <c r="U8" s="129">
        <f>VLOOKUP(D8,Rates!$A$3:$P$26,7,)*P8</f>
        <v>0</v>
      </c>
      <c r="V8" s="129">
        <f t="shared" si="10"/>
        <v>0</v>
      </c>
      <c r="W8" s="129">
        <f>VLOOKUP(D8,Rates!$A$3:$P$26,8,)*O8</f>
        <v>0</v>
      </c>
      <c r="X8" s="129">
        <f>VLOOKUP(D8,Rates!$A$3:$P$26,9,)*O8</f>
        <v>0</v>
      </c>
      <c r="Y8" s="129">
        <f>VLOOKUP(D8,Rates!$A$3:$P$26,10,)*O8</f>
        <v>0</v>
      </c>
      <c r="Z8" s="129">
        <f>VLOOKUP(D8,Rates!$A$3:$P$26,11,)*O8</f>
        <v>0</v>
      </c>
      <c r="AA8" s="130">
        <f t="shared" si="3"/>
        <v>0</v>
      </c>
      <c r="AB8" s="133">
        <f t="shared" si="4"/>
        <v>0</v>
      </c>
    </row>
    <row r="9" spans="1:28" x14ac:dyDescent="0.25">
      <c r="A9" s="35"/>
      <c r="B9" s="36"/>
      <c r="C9" s="36"/>
      <c r="D9" s="37" t="s">
        <v>73</v>
      </c>
      <c r="E9" s="38"/>
      <c r="F9" s="38"/>
      <c r="G9" s="26"/>
      <c r="H9" s="26"/>
      <c r="I9" s="27"/>
      <c r="J9" s="27"/>
      <c r="K9" s="27"/>
      <c r="L9" s="34"/>
      <c r="M9" s="39"/>
      <c r="N9" s="44"/>
      <c r="O9" s="132">
        <f t="shared" si="8"/>
        <v>0</v>
      </c>
      <c r="P9" s="127">
        <f t="shared" si="9"/>
        <v>0</v>
      </c>
      <c r="Q9" s="128">
        <f>VLOOKUP(D9,Rates!$A$3:$P$26,3,)*P9</f>
        <v>0</v>
      </c>
      <c r="R9" s="129">
        <f>VLOOKUP(D9,Rates!$A$3:$P$26,4,)*P9</f>
        <v>0</v>
      </c>
      <c r="S9" s="129">
        <f>VLOOKUP(D9,Rates!$A$3:$P$26,5,)*P9</f>
        <v>0</v>
      </c>
      <c r="T9" s="129">
        <f>VLOOKUP(D9,Rates!$A$3:$P$26,6,)*P9</f>
        <v>0</v>
      </c>
      <c r="U9" s="129">
        <f>VLOOKUP(D9,Rates!$A$3:$P$26,7,)*P9</f>
        <v>0</v>
      </c>
      <c r="V9" s="129">
        <f t="shared" si="10"/>
        <v>0</v>
      </c>
      <c r="W9" s="129">
        <f>VLOOKUP(D9,Rates!$A$3:$P$26,8,)*O9</f>
        <v>0</v>
      </c>
      <c r="X9" s="129">
        <f>VLOOKUP(D9,Rates!$A$3:$P$26,9,)*O9</f>
        <v>0</v>
      </c>
      <c r="Y9" s="129">
        <f>VLOOKUP(D9,Rates!$A$3:$P$26,10,)*O9</f>
        <v>0</v>
      </c>
      <c r="Z9" s="129">
        <f>VLOOKUP(D9,Rates!$A$3:$P$26,11,)*O9</f>
        <v>0</v>
      </c>
      <c r="AA9" s="130">
        <f t="shared" si="3"/>
        <v>0</v>
      </c>
      <c r="AB9" s="133">
        <f t="shared" si="4"/>
        <v>0</v>
      </c>
    </row>
    <row r="10" spans="1:28" x14ac:dyDescent="0.25">
      <c r="A10" s="35"/>
      <c r="B10" s="36"/>
      <c r="C10" s="36"/>
      <c r="D10" s="37" t="s">
        <v>73</v>
      </c>
      <c r="E10" s="38"/>
      <c r="F10" s="38"/>
      <c r="G10" s="26"/>
      <c r="H10" s="26"/>
      <c r="I10" s="27"/>
      <c r="J10" s="27"/>
      <c r="K10" s="27"/>
      <c r="L10" s="34"/>
      <c r="M10" s="39"/>
      <c r="N10" s="44"/>
      <c r="O10" s="132">
        <f t="shared" si="8"/>
        <v>0</v>
      </c>
      <c r="P10" s="127">
        <f t="shared" si="9"/>
        <v>0</v>
      </c>
      <c r="Q10" s="128">
        <f>VLOOKUP(D10,Rates!$A$3:$P$26,3,)*P10</f>
        <v>0</v>
      </c>
      <c r="R10" s="129">
        <f>VLOOKUP(D10,Rates!$A$3:$P$26,4,)*P10</f>
        <v>0</v>
      </c>
      <c r="S10" s="129">
        <f>VLOOKUP(D10,Rates!$A$3:$P$26,5,)*P10</f>
        <v>0</v>
      </c>
      <c r="T10" s="129">
        <f>VLOOKUP(D10,Rates!$A$3:$P$26,6,)*P10</f>
        <v>0</v>
      </c>
      <c r="U10" s="129">
        <f>VLOOKUP(D10,Rates!$A$3:$P$26,7,)*P10</f>
        <v>0</v>
      </c>
      <c r="V10" s="129">
        <f t="shared" si="10"/>
        <v>0</v>
      </c>
      <c r="W10" s="129">
        <f>VLOOKUP(D10,Rates!$A$3:$P$26,8,)*O10</f>
        <v>0</v>
      </c>
      <c r="X10" s="129">
        <f>VLOOKUP(D10,Rates!$A$3:$P$26,9,)*O10</f>
        <v>0</v>
      </c>
      <c r="Y10" s="129">
        <f>VLOOKUP(D10,Rates!$A$3:$P$26,10,)*O10</f>
        <v>0</v>
      </c>
      <c r="Z10" s="129">
        <f>VLOOKUP(D10,Rates!$A$3:$P$26,11,)*O10</f>
        <v>0</v>
      </c>
      <c r="AA10" s="130">
        <f t="shared" si="3"/>
        <v>0</v>
      </c>
      <c r="AB10" s="133">
        <f t="shared" si="4"/>
        <v>0</v>
      </c>
    </row>
    <row r="11" spans="1:28" x14ac:dyDescent="0.25">
      <c r="A11" s="35"/>
      <c r="B11" s="36"/>
      <c r="C11" s="36"/>
      <c r="D11" s="37" t="s">
        <v>73</v>
      </c>
      <c r="E11" s="38"/>
      <c r="F11" s="38"/>
      <c r="G11" s="26"/>
      <c r="H11" s="26"/>
      <c r="I11" s="27"/>
      <c r="J11" s="27"/>
      <c r="K11" s="27"/>
      <c r="L11" s="34"/>
      <c r="M11" s="39"/>
      <c r="N11" s="44"/>
      <c r="O11" s="132">
        <f t="shared" si="8"/>
        <v>0</v>
      </c>
      <c r="P11" s="127">
        <f t="shared" si="9"/>
        <v>0</v>
      </c>
      <c r="Q11" s="128">
        <f>VLOOKUP(D11,Rates!$A$3:$P$26,3,)*P11</f>
        <v>0</v>
      </c>
      <c r="R11" s="129">
        <f>VLOOKUP(D11,Rates!$A$3:$P$26,4,)*P11</f>
        <v>0</v>
      </c>
      <c r="S11" s="129">
        <f>VLOOKUP(D11,Rates!$A$3:$P$26,5,)*P11</f>
        <v>0</v>
      </c>
      <c r="T11" s="129">
        <f>VLOOKUP(D11,Rates!$A$3:$P$26,6,)*P11</f>
        <v>0</v>
      </c>
      <c r="U11" s="129">
        <f>VLOOKUP(D11,Rates!$A$3:$P$26,7,)*P11</f>
        <v>0</v>
      </c>
      <c r="V11" s="129">
        <f t="shared" si="10"/>
        <v>0</v>
      </c>
      <c r="W11" s="129">
        <f>VLOOKUP(D11,Rates!$A$3:$P$26,8,)*O11</f>
        <v>0</v>
      </c>
      <c r="X11" s="129">
        <f>VLOOKUP(D11,Rates!$A$3:$P$26,9,)*O11</f>
        <v>0</v>
      </c>
      <c r="Y11" s="129">
        <f>VLOOKUP(D11,Rates!$A$3:$P$26,10,)*O11</f>
        <v>0</v>
      </c>
      <c r="Z11" s="129">
        <f>VLOOKUP(D11,Rates!$A$3:$P$26,11,)*O11</f>
        <v>0</v>
      </c>
      <c r="AA11" s="130">
        <f t="shared" si="3"/>
        <v>0</v>
      </c>
      <c r="AB11" s="133">
        <f t="shared" si="4"/>
        <v>0</v>
      </c>
    </row>
    <row r="12" spans="1:28" x14ac:dyDescent="0.25">
      <c r="A12" s="35"/>
      <c r="B12" s="36"/>
      <c r="C12" s="36"/>
      <c r="D12" s="37" t="s">
        <v>73</v>
      </c>
      <c r="E12" s="38"/>
      <c r="F12" s="38"/>
      <c r="G12" s="26"/>
      <c r="H12" s="26"/>
      <c r="I12" s="27"/>
      <c r="J12" s="27"/>
      <c r="K12" s="27"/>
      <c r="L12" s="34"/>
      <c r="M12" s="39"/>
      <c r="N12" s="44"/>
      <c r="O12" s="132">
        <f t="shared" si="8"/>
        <v>0</v>
      </c>
      <c r="P12" s="127">
        <f t="shared" si="9"/>
        <v>0</v>
      </c>
      <c r="Q12" s="128">
        <f>VLOOKUP(D12,Rates!$A$3:$P$26,3,)*P12</f>
        <v>0</v>
      </c>
      <c r="R12" s="129">
        <f>VLOOKUP(D12,Rates!$A$3:$P$26,4,)*P12</f>
        <v>0</v>
      </c>
      <c r="S12" s="129">
        <f>VLOOKUP(D12,Rates!$A$3:$P$26,5,)*P12</f>
        <v>0</v>
      </c>
      <c r="T12" s="129">
        <f>VLOOKUP(D12,Rates!$A$3:$P$26,6,)*P12</f>
        <v>0</v>
      </c>
      <c r="U12" s="129">
        <f>VLOOKUP(D12,Rates!$A$3:$P$26,7,)*P12</f>
        <v>0</v>
      </c>
      <c r="V12" s="129">
        <f t="shared" si="10"/>
        <v>0</v>
      </c>
      <c r="W12" s="129">
        <f>VLOOKUP(D12,Rates!$A$3:$P$26,8,)*O12</f>
        <v>0</v>
      </c>
      <c r="X12" s="129">
        <f>VLOOKUP(D12,Rates!$A$3:$P$26,9,)*O12</f>
        <v>0</v>
      </c>
      <c r="Y12" s="129">
        <f>VLOOKUP(D12,Rates!$A$3:$P$26,10,)*O12</f>
        <v>0</v>
      </c>
      <c r="Z12" s="129">
        <f>VLOOKUP(D12,Rates!$A$3:$P$26,11,)*O12</f>
        <v>0</v>
      </c>
      <c r="AA12" s="130">
        <f t="shared" si="3"/>
        <v>0</v>
      </c>
      <c r="AB12" s="133">
        <f t="shared" si="4"/>
        <v>0</v>
      </c>
    </row>
    <row r="13" spans="1:28" x14ac:dyDescent="0.25">
      <c r="A13" s="35"/>
      <c r="B13" s="36"/>
      <c r="C13" s="36"/>
      <c r="D13" s="37" t="s">
        <v>73</v>
      </c>
      <c r="E13" s="38"/>
      <c r="F13" s="38"/>
      <c r="G13" s="26"/>
      <c r="H13" s="26"/>
      <c r="I13" s="27"/>
      <c r="J13" s="27"/>
      <c r="K13" s="27"/>
      <c r="L13" s="34"/>
      <c r="M13" s="39"/>
      <c r="N13" s="44"/>
      <c r="O13" s="132">
        <f t="shared" si="8"/>
        <v>0</v>
      </c>
      <c r="P13" s="127">
        <f t="shared" si="9"/>
        <v>0</v>
      </c>
      <c r="Q13" s="128">
        <f>VLOOKUP(D13,Rates!$A$3:$P$26,3,)*P13</f>
        <v>0</v>
      </c>
      <c r="R13" s="129">
        <f>VLOOKUP(D13,Rates!$A$3:$P$26,4,)*P13</f>
        <v>0</v>
      </c>
      <c r="S13" s="129">
        <f>VLOOKUP(D13,Rates!$A$3:$P$26,5,)*P13</f>
        <v>0</v>
      </c>
      <c r="T13" s="129">
        <f>VLOOKUP(D13,Rates!$A$3:$P$26,6,)*P13</f>
        <v>0</v>
      </c>
      <c r="U13" s="129">
        <f>VLOOKUP(D13,Rates!$A$3:$P$26,7,)*P13</f>
        <v>0</v>
      </c>
      <c r="V13" s="129">
        <f t="shared" si="10"/>
        <v>0</v>
      </c>
      <c r="W13" s="129">
        <f>VLOOKUP(D13,Rates!$A$3:$P$26,8,)*O13</f>
        <v>0</v>
      </c>
      <c r="X13" s="129">
        <f>VLOOKUP(D13,Rates!$A$3:$P$26,9,)*O13</f>
        <v>0</v>
      </c>
      <c r="Y13" s="129">
        <f>VLOOKUP(D13,Rates!$A$3:$P$26,10,)*O13</f>
        <v>0</v>
      </c>
      <c r="Z13" s="129">
        <f>VLOOKUP(D13,Rates!$A$3:$P$26,11,)*O13</f>
        <v>0</v>
      </c>
      <c r="AA13" s="130">
        <f t="shared" si="3"/>
        <v>0</v>
      </c>
      <c r="AB13" s="133">
        <f t="shared" si="4"/>
        <v>0</v>
      </c>
    </row>
    <row r="14" spans="1:28" x14ac:dyDescent="0.25">
      <c r="A14" s="35"/>
      <c r="B14" s="36"/>
      <c r="C14" s="36"/>
      <c r="D14" s="37" t="s">
        <v>73</v>
      </c>
      <c r="E14" s="38"/>
      <c r="F14" s="38"/>
      <c r="G14" s="26"/>
      <c r="H14" s="26"/>
      <c r="I14" s="27"/>
      <c r="J14" s="27"/>
      <c r="K14" s="27"/>
      <c r="L14" s="34"/>
      <c r="M14" s="39"/>
      <c r="N14" s="44"/>
      <c r="O14" s="132">
        <f t="shared" si="8"/>
        <v>0</v>
      </c>
      <c r="P14" s="127">
        <f t="shared" si="9"/>
        <v>0</v>
      </c>
      <c r="Q14" s="128">
        <f>VLOOKUP(D14,Rates!$A$3:$P$26,3,)*P14</f>
        <v>0</v>
      </c>
      <c r="R14" s="129">
        <f>VLOOKUP(D14,Rates!$A$3:$P$26,4,)*P14</f>
        <v>0</v>
      </c>
      <c r="S14" s="129">
        <f>VLOOKUP(D14,Rates!$A$3:$P$26,5,)*P14</f>
        <v>0</v>
      </c>
      <c r="T14" s="129">
        <f>VLOOKUP(D14,Rates!$A$3:$P$26,6,)*P14</f>
        <v>0</v>
      </c>
      <c r="U14" s="129">
        <f>VLOOKUP(D14,Rates!$A$3:$P$26,7,)*P14</f>
        <v>0</v>
      </c>
      <c r="V14" s="129">
        <f t="shared" si="10"/>
        <v>0</v>
      </c>
      <c r="W14" s="129">
        <f>VLOOKUP(D14,Rates!$A$3:$P$26,8,)*O14</f>
        <v>0</v>
      </c>
      <c r="X14" s="129">
        <f>VLOOKUP(D14,Rates!$A$3:$P$26,9,)*O14</f>
        <v>0</v>
      </c>
      <c r="Y14" s="129">
        <f>VLOOKUP(D14,Rates!$A$3:$P$26,10,)*O14</f>
        <v>0</v>
      </c>
      <c r="Z14" s="129">
        <f>VLOOKUP(D14,Rates!$A$3:$P$26,11,)*O14</f>
        <v>0</v>
      </c>
      <c r="AA14" s="130">
        <f t="shared" si="3"/>
        <v>0</v>
      </c>
      <c r="AB14" s="133">
        <f t="shared" si="4"/>
        <v>0</v>
      </c>
    </row>
    <row r="15" spans="1:28" x14ac:dyDescent="0.25">
      <c r="A15" s="35"/>
      <c r="B15" s="36"/>
      <c r="C15" s="36"/>
      <c r="D15" s="37" t="s">
        <v>73</v>
      </c>
      <c r="E15" s="38"/>
      <c r="F15" s="38"/>
      <c r="G15" s="26"/>
      <c r="H15" s="26"/>
      <c r="I15" s="27"/>
      <c r="J15" s="27"/>
      <c r="K15" s="27"/>
      <c r="L15" s="34"/>
      <c r="M15" s="39"/>
      <c r="N15" s="44"/>
      <c r="O15" s="132">
        <f t="shared" si="8"/>
        <v>0</v>
      </c>
      <c r="P15" s="127">
        <f t="shared" si="9"/>
        <v>0</v>
      </c>
      <c r="Q15" s="128">
        <f>VLOOKUP(D15,Rates!$A$3:$P$26,3,)*P15</f>
        <v>0</v>
      </c>
      <c r="R15" s="129">
        <f>VLOOKUP(D15,Rates!$A$3:$P$26,4,)*P15</f>
        <v>0</v>
      </c>
      <c r="S15" s="129">
        <f>VLOOKUP(D15,Rates!$A$3:$P$26,5,)*P15</f>
        <v>0</v>
      </c>
      <c r="T15" s="129">
        <f>VLOOKUP(D15,Rates!$A$3:$P$26,6,)*P15</f>
        <v>0</v>
      </c>
      <c r="U15" s="129">
        <f>VLOOKUP(D15,Rates!$A$3:$P$26,7,)*P15</f>
        <v>0</v>
      </c>
      <c r="V15" s="129">
        <f t="shared" si="10"/>
        <v>0</v>
      </c>
      <c r="W15" s="129">
        <f>VLOOKUP(D15,Rates!$A$3:$P$26,8,)*O15</f>
        <v>0</v>
      </c>
      <c r="X15" s="129">
        <f>VLOOKUP(D15,Rates!$A$3:$P$26,9,)*O15</f>
        <v>0</v>
      </c>
      <c r="Y15" s="129">
        <f>VLOOKUP(D15,Rates!$A$3:$P$26,10,)*O15</f>
        <v>0</v>
      </c>
      <c r="Z15" s="129">
        <f>VLOOKUP(D15,Rates!$A$3:$P$26,11,)*O15</f>
        <v>0</v>
      </c>
      <c r="AA15" s="130">
        <f t="shared" si="3"/>
        <v>0</v>
      </c>
      <c r="AB15" s="133">
        <f t="shared" si="4"/>
        <v>0</v>
      </c>
    </row>
    <row r="16" spans="1:28" x14ac:dyDescent="0.25">
      <c r="A16" s="35"/>
      <c r="B16" s="36"/>
      <c r="C16" s="36"/>
      <c r="D16" s="37" t="s">
        <v>73</v>
      </c>
      <c r="E16" s="38"/>
      <c r="F16" s="38"/>
      <c r="G16" s="26"/>
      <c r="H16" s="26"/>
      <c r="I16" s="27"/>
      <c r="J16" s="27"/>
      <c r="K16" s="27"/>
      <c r="L16" s="34"/>
      <c r="M16" s="39"/>
      <c r="N16" s="44"/>
      <c r="O16" s="132">
        <f t="shared" si="8"/>
        <v>0</v>
      </c>
      <c r="P16" s="127">
        <f t="shared" si="9"/>
        <v>0</v>
      </c>
      <c r="Q16" s="128">
        <f>VLOOKUP(D16,Rates!$A$3:$P$26,3,)*P16</f>
        <v>0</v>
      </c>
      <c r="R16" s="129">
        <f>VLOOKUP(D16,Rates!$A$3:$P$26,4,)*P16</f>
        <v>0</v>
      </c>
      <c r="S16" s="129">
        <f>VLOOKUP(D16,Rates!$A$3:$P$26,5,)*P16</f>
        <v>0</v>
      </c>
      <c r="T16" s="129">
        <f>VLOOKUP(D16,Rates!$A$3:$P$26,6,)*P16</f>
        <v>0</v>
      </c>
      <c r="U16" s="129">
        <f>VLOOKUP(D16,Rates!$A$3:$P$26,7,)*P16</f>
        <v>0</v>
      </c>
      <c r="V16" s="129">
        <f t="shared" si="10"/>
        <v>0</v>
      </c>
      <c r="W16" s="129">
        <f>VLOOKUP(D16,Rates!$A$3:$P$26,8,)*O16</f>
        <v>0</v>
      </c>
      <c r="X16" s="129">
        <f>VLOOKUP(D16,Rates!$A$3:$P$26,9,)*O16</f>
        <v>0</v>
      </c>
      <c r="Y16" s="129">
        <f>VLOOKUP(D16,Rates!$A$3:$P$26,10,)*O16</f>
        <v>0</v>
      </c>
      <c r="Z16" s="129">
        <f>VLOOKUP(D16,Rates!$A$3:$P$26,11,)*O16</f>
        <v>0</v>
      </c>
      <c r="AA16" s="130">
        <f t="shared" si="3"/>
        <v>0</v>
      </c>
      <c r="AB16" s="133">
        <f t="shared" si="4"/>
        <v>0</v>
      </c>
    </row>
    <row r="17" spans="1:28" x14ac:dyDescent="0.25">
      <c r="A17" s="35"/>
      <c r="B17" s="36"/>
      <c r="C17" s="36"/>
      <c r="D17" s="37" t="s">
        <v>73</v>
      </c>
      <c r="E17" s="38"/>
      <c r="F17" s="38"/>
      <c r="G17" s="26"/>
      <c r="H17" s="26"/>
      <c r="I17" s="27"/>
      <c r="J17" s="27"/>
      <c r="K17" s="27"/>
      <c r="L17" s="34"/>
      <c r="M17" s="39"/>
      <c r="N17" s="44"/>
      <c r="O17" s="132">
        <f t="shared" si="8"/>
        <v>0</v>
      </c>
      <c r="P17" s="127">
        <f t="shared" si="9"/>
        <v>0</v>
      </c>
      <c r="Q17" s="128">
        <f>VLOOKUP(D17,Rates!$A$3:$P$26,3,)*P17</f>
        <v>0</v>
      </c>
      <c r="R17" s="129">
        <f>VLOOKUP(D17,Rates!$A$3:$P$26,4,)*P17</f>
        <v>0</v>
      </c>
      <c r="S17" s="129">
        <f>VLOOKUP(D17,Rates!$A$3:$P$26,5,)*P17</f>
        <v>0</v>
      </c>
      <c r="T17" s="129">
        <f>VLOOKUP(D17,Rates!$A$3:$P$26,6,)*P17</f>
        <v>0</v>
      </c>
      <c r="U17" s="129">
        <f>VLOOKUP(D17,Rates!$A$3:$P$26,7,)*P17</f>
        <v>0</v>
      </c>
      <c r="V17" s="129">
        <f t="shared" si="10"/>
        <v>0</v>
      </c>
      <c r="W17" s="129">
        <f>VLOOKUP(D17,Rates!$A$3:$P$26,8,)*O17</f>
        <v>0</v>
      </c>
      <c r="X17" s="129">
        <f>VLOOKUP(D17,Rates!$A$3:$P$26,9,)*O17</f>
        <v>0</v>
      </c>
      <c r="Y17" s="129">
        <f>VLOOKUP(D17,Rates!$A$3:$P$26,10,)*O17</f>
        <v>0</v>
      </c>
      <c r="Z17" s="129">
        <f>VLOOKUP(D17,Rates!$A$3:$P$26,11,)*O17</f>
        <v>0</v>
      </c>
      <c r="AA17" s="130">
        <f t="shared" si="3"/>
        <v>0</v>
      </c>
      <c r="AB17" s="133">
        <f t="shared" si="4"/>
        <v>0</v>
      </c>
    </row>
    <row r="18" spans="1:28" x14ac:dyDescent="0.25">
      <c r="A18" s="35"/>
      <c r="B18" s="36"/>
      <c r="C18" s="36"/>
      <c r="D18" s="37" t="s">
        <v>73</v>
      </c>
      <c r="E18" s="38"/>
      <c r="F18" s="38"/>
      <c r="G18" s="26"/>
      <c r="H18" s="26"/>
      <c r="I18" s="27"/>
      <c r="J18" s="27"/>
      <c r="K18" s="27"/>
      <c r="L18" s="34"/>
      <c r="M18" s="39"/>
      <c r="N18" s="44"/>
      <c r="O18" s="132">
        <f t="shared" si="8"/>
        <v>0</v>
      </c>
      <c r="P18" s="127">
        <f t="shared" si="9"/>
        <v>0</v>
      </c>
      <c r="Q18" s="128">
        <f>VLOOKUP(D18,Rates!$A$3:$P$26,3,)*P18</f>
        <v>0</v>
      </c>
      <c r="R18" s="129">
        <f>VLOOKUP(D18,Rates!$A$3:$P$26,4,)*P18</f>
        <v>0</v>
      </c>
      <c r="S18" s="129">
        <f>VLOOKUP(D18,Rates!$A$3:$P$26,5,)*P18</f>
        <v>0</v>
      </c>
      <c r="T18" s="129">
        <f>VLOOKUP(D18,Rates!$A$3:$P$26,6,)*P18</f>
        <v>0</v>
      </c>
      <c r="U18" s="129">
        <f>VLOOKUP(D18,Rates!$A$3:$P$26,7,)*P18</f>
        <v>0</v>
      </c>
      <c r="V18" s="129">
        <f t="shared" si="10"/>
        <v>0</v>
      </c>
      <c r="W18" s="129">
        <f>VLOOKUP(D18,Rates!$A$3:$P$26,8,)*O18</f>
        <v>0</v>
      </c>
      <c r="X18" s="129">
        <f>VLOOKUP(D18,Rates!$A$3:$P$26,9,)*O18</f>
        <v>0</v>
      </c>
      <c r="Y18" s="129">
        <f>VLOOKUP(D18,Rates!$A$3:$P$26,10,)*O18</f>
        <v>0</v>
      </c>
      <c r="Z18" s="129">
        <f>VLOOKUP(D18,Rates!$A$3:$P$26,11,)*O18</f>
        <v>0</v>
      </c>
      <c r="AA18" s="130">
        <f t="shared" si="3"/>
        <v>0</v>
      </c>
      <c r="AB18" s="133">
        <f t="shared" si="4"/>
        <v>0</v>
      </c>
    </row>
    <row r="19" spans="1:28" x14ac:dyDescent="0.25">
      <c r="A19" s="35"/>
      <c r="B19" s="36"/>
      <c r="C19" s="36"/>
      <c r="D19" s="37" t="s">
        <v>73</v>
      </c>
      <c r="E19" s="38"/>
      <c r="F19" s="38"/>
      <c r="G19" s="26"/>
      <c r="H19" s="26"/>
      <c r="I19" s="27"/>
      <c r="J19" s="27"/>
      <c r="K19" s="27"/>
      <c r="L19" s="34"/>
      <c r="M19" s="39"/>
      <c r="N19" s="44"/>
      <c r="O19" s="132">
        <f t="shared" si="8"/>
        <v>0</v>
      </c>
      <c r="P19" s="127">
        <f t="shared" si="9"/>
        <v>0</v>
      </c>
      <c r="Q19" s="128">
        <f>VLOOKUP(D19,Rates!$A$3:$P$26,3,)*P19</f>
        <v>0</v>
      </c>
      <c r="R19" s="129">
        <f>VLOOKUP(D19,Rates!$A$3:$P$26,4,)*P19</f>
        <v>0</v>
      </c>
      <c r="S19" s="129">
        <f>VLOOKUP(D19,Rates!$A$3:$P$26,5,)*P19</f>
        <v>0</v>
      </c>
      <c r="T19" s="129">
        <f>VLOOKUP(D19,Rates!$A$3:$P$26,6,)*P19</f>
        <v>0</v>
      </c>
      <c r="U19" s="129">
        <f>VLOOKUP(D19,Rates!$A$3:$P$26,7,)*P19</f>
        <v>0</v>
      </c>
      <c r="V19" s="129">
        <f t="shared" si="10"/>
        <v>0</v>
      </c>
      <c r="W19" s="129">
        <f>VLOOKUP(D19,Rates!$A$3:$P$26,8,)*O19</f>
        <v>0</v>
      </c>
      <c r="X19" s="129">
        <f>VLOOKUP(D19,Rates!$A$3:$P$26,9,)*O19</f>
        <v>0</v>
      </c>
      <c r="Y19" s="129">
        <f>VLOOKUP(D19,Rates!$A$3:$P$26,10,)*O19</f>
        <v>0</v>
      </c>
      <c r="Z19" s="129">
        <f>VLOOKUP(D19,Rates!$A$3:$P$26,11,)*O19</f>
        <v>0</v>
      </c>
      <c r="AA19" s="130">
        <f t="shared" si="3"/>
        <v>0</v>
      </c>
      <c r="AB19" s="133">
        <f t="shared" si="4"/>
        <v>0</v>
      </c>
    </row>
    <row r="20" spans="1:28" x14ac:dyDescent="0.25">
      <c r="A20" s="35"/>
      <c r="B20" s="36"/>
      <c r="C20" s="36"/>
      <c r="D20" s="37" t="s">
        <v>73</v>
      </c>
      <c r="E20" s="38"/>
      <c r="F20" s="38"/>
      <c r="G20" s="26"/>
      <c r="H20" s="26"/>
      <c r="I20" s="27"/>
      <c r="J20" s="27"/>
      <c r="K20" s="27"/>
      <c r="L20" s="34"/>
      <c r="M20" s="39"/>
      <c r="N20" s="44"/>
      <c r="O20" s="132">
        <f t="shared" si="8"/>
        <v>0</v>
      </c>
      <c r="P20" s="127">
        <f t="shared" si="9"/>
        <v>0</v>
      </c>
      <c r="Q20" s="128">
        <f>VLOOKUP(D20,Rates!$A$3:$P$26,3,)*P20</f>
        <v>0</v>
      </c>
      <c r="R20" s="129">
        <f>VLOOKUP(D20,Rates!$A$3:$P$26,4,)*P20</f>
        <v>0</v>
      </c>
      <c r="S20" s="129">
        <f>VLOOKUP(D20,Rates!$A$3:$P$26,5,)*P20</f>
        <v>0</v>
      </c>
      <c r="T20" s="129">
        <f>VLOOKUP(D20,Rates!$A$3:$P$26,6,)*P20</f>
        <v>0</v>
      </c>
      <c r="U20" s="129">
        <f>VLOOKUP(D20,Rates!$A$3:$P$26,7,)*P20</f>
        <v>0</v>
      </c>
      <c r="V20" s="129">
        <f t="shared" si="10"/>
        <v>0</v>
      </c>
      <c r="W20" s="129">
        <f>VLOOKUP(D20,Rates!$A$3:$P$26,8,)*O20</f>
        <v>0</v>
      </c>
      <c r="X20" s="129">
        <f>VLOOKUP(D20,Rates!$A$3:$P$26,9,)*O20</f>
        <v>0</v>
      </c>
      <c r="Y20" s="129">
        <f>VLOOKUP(D20,Rates!$A$3:$P$26,10,)*O20</f>
        <v>0</v>
      </c>
      <c r="Z20" s="129">
        <f>VLOOKUP(D20,Rates!$A$3:$P$26,11,)*O20</f>
        <v>0</v>
      </c>
      <c r="AA20" s="130">
        <f t="shared" si="3"/>
        <v>0</v>
      </c>
      <c r="AB20" s="133">
        <f t="shared" si="4"/>
        <v>0</v>
      </c>
    </row>
    <row r="21" spans="1:28" x14ac:dyDescent="0.25">
      <c r="A21" s="35"/>
      <c r="B21" s="36"/>
      <c r="C21" s="36"/>
      <c r="D21" s="37" t="s">
        <v>73</v>
      </c>
      <c r="E21" s="38"/>
      <c r="F21" s="38"/>
      <c r="G21" s="26"/>
      <c r="H21" s="26"/>
      <c r="I21" s="27"/>
      <c r="J21" s="27"/>
      <c r="K21" s="27"/>
      <c r="L21" s="34"/>
      <c r="M21" s="39"/>
      <c r="N21" s="44"/>
      <c r="O21" s="132">
        <f t="shared" si="8"/>
        <v>0</v>
      </c>
      <c r="P21" s="127">
        <f t="shared" si="9"/>
        <v>0</v>
      </c>
      <c r="Q21" s="128">
        <f>VLOOKUP(D21,Rates!$A$3:$P$26,3,)*P21</f>
        <v>0</v>
      </c>
      <c r="R21" s="129">
        <f>VLOOKUP(D21,Rates!$A$3:$P$26,4,)*P21</f>
        <v>0</v>
      </c>
      <c r="S21" s="129">
        <f>VLOOKUP(D21,Rates!$A$3:$P$26,5,)*P21</f>
        <v>0</v>
      </c>
      <c r="T21" s="129">
        <f>VLOOKUP(D21,Rates!$A$3:$P$26,6,)*P21</f>
        <v>0</v>
      </c>
      <c r="U21" s="129">
        <f>VLOOKUP(D21,Rates!$A$3:$P$26,7,)*P21</f>
        <v>0</v>
      </c>
      <c r="V21" s="129">
        <f t="shared" si="10"/>
        <v>0</v>
      </c>
      <c r="W21" s="129">
        <f>VLOOKUP(D21,Rates!$A$3:$P$26,8,)*O21</f>
        <v>0</v>
      </c>
      <c r="X21" s="129">
        <f>VLOOKUP(D21,Rates!$A$3:$P$26,9,)*O21</f>
        <v>0</v>
      </c>
      <c r="Y21" s="129">
        <f>VLOOKUP(D21,Rates!$A$3:$P$26,10,)*O21</f>
        <v>0</v>
      </c>
      <c r="Z21" s="129">
        <f>VLOOKUP(D21,Rates!$A$3:$P$26,11,)*O21</f>
        <v>0</v>
      </c>
      <c r="AA21" s="130">
        <f t="shared" si="3"/>
        <v>0</v>
      </c>
      <c r="AB21" s="133">
        <f t="shared" si="4"/>
        <v>0</v>
      </c>
    </row>
    <row r="22" spans="1:28" x14ac:dyDescent="0.25">
      <c r="A22" s="35"/>
      <c r="B22" s="36"/>
      <c r="C22" s="36"/>
      <c r="D22" s="37" t="s">
        <v>73</v>
      </c>
      <c r="E22" s="38"/>
      <c r="F22" s="38"/>
      <c r="G22" s="26"/>
      <c r="H22" s="26"/>
      <c r="I22" s="27"/>
      <c r="J22" s="27"/>
      <c r="K22" s="27"/>
      <c r="L22" s="34"/>
      <c r="M22" s="39"/>
      <c r="N22" s="44"/>
      <c r="O22" s="132">
        <f t="shared" si="8"/>
        <v>0</v>
      </c>
      <c r="P22" s="127">
        <f t="shared" si="9"/>
        <v>0</v>
      </c>
      <c r="Q22" s="128">
        <f>VLOOKUP(D22,Rates!$A$3:$P$26,3,)*P22</f>
        <v>0</v>
      </c>
      <c r="R22" s="129">
        <f>VLOOKUP(D22,Rates!$A$3:$P$26,4,)*P22</f>
        <v>0</v>
      </c>
      <c r="S22" s="129">
        <f>VLOOKUP(D22,Rates!$A$3:$P$26,5,)*P22</f>
        <v>0</v>
      </c>
      <c r="T22" s="129">
        <f>VLOOKUP(D22,Rates!$A$3:$P$26,6,)*P22</f>
        <v>0</v>
      </c>
      <c r="U22" s="129">
        <f>VLOOKUP(D22,Rates!$A$3:$P$26,7,)*P22</f>
        <v>0</v>
      </c>
      <c r="V22" s="129">
        <f t="shared" si="10"/>
        <v>0</v>
      </c>
      <c r="W22" s="129">
        <f>VLOOKUP(D22,Rates!$A$3:$P$26,8,)*O22</f>
        <v>0</v>
      </c>
      <c r="X22" s="129">
        <f>VLOOKUP(D22,Rates!$A$3:$P$26,9,)*O22</f>
        <v>0</v>
      </c>
      <c r="Y22" s="129">
        <f>VLOOKUP(D22,Rates!$A$3:$P$26,10,)*O22</f>
        <v>0</v>
      </c>
      <c r="Z22" s="129">
        <f>VLOOKUP(D22,Rates!$A$3:$P$26,11,)*O22</f>
        <v>0</v>
      </c>
      <c r="AA22" s="130">
        <f t="shared" si="3"/>
        <v>0</v>
      </c>
      <c r="AB22" s="133">
        <f t="shared" si="4"/>
        <v>0</v>
      </c>
    </row>
    <row r="23" spans="1:28" x14ac:dyDescent="0.25">
      <c r="A23" s="35"/>
      <c r="B23" s="36"/>
      <c r="C23" s="36"/>
      <c r="D23" s="37" t="s">
        <v>73</v>
      </c>
      <c r="E23" s="38"/>
      <c r="F23" s="38"/>
      <c r="G23" s="26"/>
      <c r="H23" s="26"/>
      <c r="I23" s="27"/>
      <c r="J23" s="27"/>
      <c r="K23" s="27"/>
      <c r="L23" s="34"/>
      <c r="M23" s="39"/>
      <c r="N23" s="44"/>
      <c r="O23" s="132">
        <f t="shared" si="8"/>
        <v>0</v>
      </c>
      <c r="P23" s="127">
        <f t="shared" si="9"/>
        <v>0</v>
      </c>
      <c r="Q23" s="128">
        <f>VLOOKUP(D23,Rates!$A$3:$P$26,3,)*P23</f>
        <v>0</v>
      </c>
      <c r="R23" s="129">
        <f>VLOOKUP(D23,Rates!$A$3:$P$26,4,)*P23</f>
        <v>0</v>
      </c>
      <c r="S23" s="129">
        <f>VLOOKUP(D23,Rates!$A$3:$P$26,5,)*P23</f>
        <v>0</v>
      </c>
      <c r="T23" s="129">
        <f>VLOOKUP(D23,Rates!$A$3:$P$26,6,)*P23</f>
        <v>0</v>
      </c>
      <c r="U23" s="129">
        <f>VLOOKUP(D23,Rates!$A$3:$P$26,7,)*P23</f>
        <v>0</v>
      </c>
      <c r="V23" s="129">
        <f t="shared" si="10"/>
        <v>0</v>
      </c>
      <c r="W23" s="129">
        <f>VLOOKUP(D23,Rates!$A$3:$P$26,8,)*O23</f>
        <v>0</v>
      </c>
      <c r="X23" s="129">
        <f>VLOOKUP(D23,Rates!$A$3:$P$26,9,)*O23</f>
        <v>0</v>
      </c>
      <c r="Y23" s="129">
        <f>VLOOKUP(D23,Rates!$A$3:$P$26,10,)*O23</f>
        <v>0</v>
      </c>
      <c r="Z23" s="129">
        <f>VLOOKUP(D23,Rates!$A$3:$P$26,11,)*O23</f>
        <v>0</v>
      </c>
      <c r="AA23" s="130">
        <f t="shared" si="3"/>
        <v>0</v>
      </c>
      <c r="AB23" s="133">
        <f t="shared" si="4"/>
        <v>0</v>
      </c>
    </row>
    <row r="24" spans="1:28" x14ac:dyDescent="0.25">
      <c r="A24" s="35"/>
      <c r="B24" s="36"/>
      <c r="C24" s="36"/>
      <c r="D24" s="37" t="s">
        <v>73</v>
      </c>
      <c r="E24" s="38"/>
      <c r="F24" s="38"/>
      <c r="G24" s="26"/>
      <c r="H24" s="26"/>
      <c r="I24" s="27"/>
      <c r="J24" s="27"/>
      <c r="K24" s="27"/>
      <c r="L24" s="34"/>
      <c r="M24" s="39"/>
      <c r="N24" s="44"/>
      <c r="O24" s="132">
        <f t="shared" si="8"/>
        <v>0</v>
      </c>
      <c r="P24" s="127">
        <f t="shared" si="9"/>
        <v>0</v>
      </c>
      <c r="Q24" s="128">
        <f>VLOOKUP(D24,Rates!$A$3:$P$26,3,)*P24</f>
        <v>0</v>
      </c>
      <c r="R24" s="129">
        <f>VLOOKUP(D24,Rates!$A$3:$P$26,4,)*P24</f>
        <v>0</v>
      </c>
      <c r="S24" s="129">
        <f>VLOOKUP(D24,Rates!$A$3:$P$26,5,)*P24</f>
        <v>0</v>
      </c>
      <c r="T24" s="129">
        <f>VLOOKUP(D24,Rates!$A$3:$P$26,6,)*P24</f>
        <v>0</v>
      </c>
      <c r="U24" s="129">
        <f>VLOOKUP(D24,Rates!$A$3:$P$26,7,)*P24</f>
        <v>0</v>
      </c>
      <c r="V24" s="129">
        <f t="shared" si="10"/>
        <v>0</v>
      </c>
      <c r="W24" s="129">
        <f>VLOOKUP(D24,Rates!$A$3:$P$26,8,)*O24</f>
        <v>0</v>
      </c>
      <c r="X24" s="129">
        <f>VLOOKUP(D24,Rates!$A$3:$P$26,9,)*O24</f>
        <v>0</v>
      </c>
      <c r="Y24" s="129">
        <f>VLOOKUP(D24,Rates!$A$3:$P$26,10,)*O24</f>
        <v>0</v>
      </c>
      <c r="Z24" s="129">
        <f>VLOOKUP(D24,Rates!$A$3:$P$26,11,)*O24</f>
        <v>0</v>
      </c>
      <c r="AA24" s="130">
        <f t="shared" si="3"/>
        <v>0</v>
      </c>
      <c r="AB24" s="133">
        <f t="shared" si="4"/>
        <v>0</v>
      </c>
    </row>
    <row r="25" spans="1:28" x14ac:dyDescent="0.25">
      <c r="A25" s="35"/>
      <c r="B25" s="36"/>
      <c r="C25" s="36"/>
      <c r="D25" s="37" t="s">
        <v>73</v>
      </c>
      <c r="E25" s="38"/>
      <c r="F25" s="38"/>
      <c r="G25" s="26"/>
      <c r="H25" s="26"/>
      <c r="I25" s="27"/>
      <c r="J25" s="27"/>
      <c r="K25" s="27"/>
      <c r="L25" s="34"/>
      <c r="M25" s="39"/>
      <c r="N25" s="44"/>
      <c r="O25" s="132">
        <f t="shared" si="8"/>
        <v>0</v>
      </c>
      <c r="P25" s="127">
        <f t="shared" si="9"/>
        <v>0</v>
      </c>
      <c r="Q25" s="128">
        <f>VLOOKUP(D25,Rates!$A$3:$P$26,3,)*P25</f>
        <v>0</v>
      </c>
      <c r="R25" s="129">
        <f>VLOOKUP(D25,Rates!$A$3:$P$26,4,)*P25</f>
        <v>0</v>
      </c>
      <c r="S25" s="129">
        <f>VLOOKUP(D25,Rates!$A$3:$P$26,5,)*P25</f>
        <v>0</v>
      </c>
      <c r="T25" s="129">
        <f>VLOOKUP(D25,Rates!$A$3:$P$26,6,)*P25</f>
        <v>0</v>
      </c>
      <c r="U25" s="129">
        <f>VLOOKUP(D25,Rates!$A$3:$P$26,7,)*P25</f>
        <v>0</v>
      </c>
      <c r="V25" s="129">
        <f t="shared" si="10"/>
        <v>0</v>
      </c>
      <c r="W25" s="129">
        <f>VLOOKUP(D25,Rates!$A$3:$P$26,8,)*O25</f>
        <v>0</v>
      </c>
      <c r="X25" s="129">
        <f>VLOOKUP(D25,Rates!$A$3:$P$26,9,)*O25</f>
        <v>0</v>
      </c>
      <c r="Y25" s="129">
        <f>VLOOKUP(D25,Rates!$A$3:$P$26,10,)*O25</f>
        <v>0</v>
      </c>
      <c r="Z25" s="129">
        <f>VLOOKUP(D25,Rates!$A$3:$P$26,11,)*O25</f>
        <v>0</v>
      </c>
      <c r="AA25" s="130">
        <f t="shared" si="3"/>
        <v>0</v>
      </c>
      <c r="AB25" s="133">
        <f t="shared" si="4"/>
        <v>0</v>
      </c>
    </row>
    <row r="26" spans="1:28" x14ac:dyDescent="0.25">
      <c r="A26" s="35"/>
      <c r="B26" s="36"/>
      <c r="C26" s="36"/>
      <c r="D26" s="37" t="s">
        <v>73</v>
      </c>
      <c r="E26" s="38"/>
      <c r="F26" s="38"/>
      <c r="G26" s="26"/>
      <c r="H26" s="26"/>
      <c r="I26" s="27"/>
      <c r="J26" s="27"/>
      <c r="K26" s="27"/>
      <c r="L26" s="34"/>
      <c r="M26" s="39"/>
      <c r="N26" s="44"/>
      <c r="O26" s="132">
        <f t="shared" si="8"/>
        <v>0</v>
      </c>
      <c r="P26" s="127">
        <f t="shared" si="9"/>
        <v>0</v>
      </c>
      <c r="Q26" s="128">
        <f>VLOOKUP(D26,Rates!$A$3:$P$26,3,)*P26</f>
        <v>0</v>
      </c>
      <c r="R26" s="129">
        <f>VLOOKUP(D26,Rates!$A$3:$P$26,4,)*P26</f>
        <v>0</v>
      </c>
      <c r="S26" s="129">
        <f>VLOOKUP(D26,Rates!$A$3:$P$26,5,)*P26</f>
        <v>0</v>
      </c>
      <c r="T26" s="129">
        <f>VLOOKUP(D26,Rates!$A$3:$P$26,6,)*P26</f>
        <v>0</v>
      </c>
      <c r="U26" s="129">
        <f>VLOOKUP(D26,Rates!$A$3:$P$26,7,)*P26</f>
        <v>0</v>
      </c>
      <c r="V26" s="129">
        <f t="shared" si="10"/>
        <v>0</v>
      </c>
      <c r="W26" s="129">
        <f>VLOOKUP(D26,Rates!$A$3:$P$26,8,)*O26</f>
        <v>0</v>
      </c>
      <c r="X26" s="129">
        <f>VLOOKUP(D26,Rates!$A$3:$P$26,9,)*O26</f>
        <v>0</v>
      </c>
      <c r="Y26" s="129">
        <f>VLOOKUP(D26,Rates!$A$3:$P$26,10,)*O26</f>
        <v>0</v>
      </c>
      <c r="Z26" s="129">
        <f>VLOOKUP(D26,Rates!$A$3:$P$26,11,)*O26</f>
        <v>0</v>
      </c>
      <c r="AA26" s="130">
        <f t="shared" si="3"/>
        <v>0</v>
      </c>
      <c r="AB26" s="133">
        <f t="shared" si="4"/>
        <v>0</v>
      </c>
    </row>
    <row r="27" spans="1:28" x14ac:dyDescent="0.25">
      <c r="A27" s="35"/>
      <c r="B27" s="36"/>
      <c r="C27" s="36"/>
      <c r="D27" s="37" t="s">
        <v>73</v>
      </c>
      <c r="E27" s="38"/>
      <c r="F27" s="38"/>
      <c r="G27" s="26"/>
      <c r="H27" s="26"/>
      <c r="I27" s="27"/>
      <c r="J27" s="27"/>
      <c r="K27" s="27"/>
      <c r="L27" s="34"/>
      <c r="M27" s="39"/>
      <c r="N27" s="44"/>
      <c r="O27" s="132">
        <f t="shared" si="8"/>
        <v>0</v>
      </c>
      <c r="P27" s="127">
        <f t="shared" si="9"/>
        <v>0</v>
      </c>
      <c r="Q27" s="128">
        <f>VLOOKUP(D27,Rates!$A$3:$P$26,3,)*P27</f>
        <v>0</v>
      </c>
      <c r="R27" s="129">
        <f>VLOOKUP(D27,Rates!$A$3:$P$26,4,)*P27</f>
        <v>0</v>
      </c>
      <c r="S27" s="129">
        <f>VLOOKUP(D27,Rates!$A$3:$P$26,5,)*P27</f>
        <v>0</v>
      </c>
      <c r="T27" s="129">
        <f>VLOOKUP(D27,Rates!$A$3:$P$26,6,)*P27</f>
        <v>0</v>
      </c>
      <c r="U27" s="129">
        <f>VLOOKUP(D27,Rates!$A$3:$P$26,7,)*P27</f>
        <v>0</v>
      </c>
      <c r="V27" s="129">
        <f t="shared" si="10"/>
        <v>0</v>
      </c>
      <c r="W27" s="129">
        <f>VLOOKUP(D27,Rates!$A$3:$P$26,8,)*O27</f>
        <v>0</v>
      </c>
      <c r="X27" s="129">
        <f>VLOOKUP(D27,Rates!$A$3:$P$26,9,)*O27</f>
        <v>0</v>
      </c>
      <c r="Y27" s="129">
        <f>VLOOKUP(D27,Rates!$A$3:$P$26,10,)*O27</f>
        <v>0</v>
      </c>
      <c r="Z27" s="129">
        <f>VLOOKUP(D27,Rates!$A$3:$P$26,11,)*O27</f>
        <v>0</v>
      </c>
      <c r="AA27" s="130">
        <f t="shared" si="3"/>
        <v>0</v>
      </c>
      <c r="AB27" s="133">
        <f t="shared" si="4"/>
        <v>0</v>
      </c>
    </row>
    <row r="28" spans="1:28" ht="15.75" thickBot="1" x14ac:dyDescent="0.3">
      <c r="A28" s="35"/>
      <c r="B28" s="36"/>
      <c r="C28" s="36"/>
      <c r="D28" s="37" t="s">
        <v>73</v>
      </c>
      <c r="E28" s="38"/>
      <c r="F28" s="38"/>
      <c r="G28" s="26"/>
      <c r="H28" s="49"/>
      <c r="I28" s="50"/>
      <c r="J28" s="50"/>
      <c r="K28" s="50"/>
      <c r="L28" s="51"/>
      <c r="M28" s="52"/>
      <c r="N28" s="44"/>
      <c r="O28" s="132">
        <f t="shared" si="8"/>
        <v>0</v>
      </c>
      <c r="P28" s="127">
        <f t="shared" si="9"/>
        <v>0</v>
      </c>
      <c r="Q28" s="128">
        <f>VLOOKUP(D28,Rates!$A$3:$P$26,3,)*P28</f>
        <v>0</v>
      </c>
      <c r="R28" s="129">
        <f>VLOOKUP(D28,Rates!$A$3:$P$26,4,)*P28</f>
        <v>0</v>
      </c>
      <c r="S28" s="129">
        <f>VLOOKUP(D28,Rates!$A$3:$P$26,5,)*P28</f>
        <v>0</v>
      </c>
      <c r="T28" s="129">
        <f>VLOOKUP(D28,Rates!$A$3:$P$26,6,)*P28</f>
        <v>0</v>
      </c>
      <c r="U28" s="129">
        <f>VLOOKUP(D28,Rates!$A$3:$P$26,7,)*P28</f>
        <v>0</v>
      </c>
      <c r="V28" s="129">
        <f t="shared" si="10"/>
        <v>0</v>
      </c>
      <c r="W28" s="129">
        <f>VLOOKUP(D28,Rates!$A$3:$P$26,8,)*O28</f>
        <v>0</v>
      </c>
      <c r="X28" s="129">
        <f>VLOOKUP(D28,Rates!$A$3:$P$26,9,)*O28</f>
        <v>0</v>
      </c>
      <c r="Y28" s="129">
        <f>VLOOKUP(D28,Rates!$A$3:$P$26,10,)*O28</f>
        <v>0</v>
      </c>
      <c r="Z28" s="129">
        <f>VLOOKUP(D28,Rates!$A$3:$P$26,11,)*O28</f>
        <v>0</v>
      </c>
      <c r="AA28" s="130">
        <f t="shared" si="3"/>
        <v>0</v>
      </c>
      <c r="AB28" s="133">
        <f t="shared" si="4"/>
        <v>0</v>
      </c>
    </row>
    <row r="29" spans="1:28" ht="15.75" thickBot="1" x14ac:dyDescent="0.3">
      <c r="A29" s="167" t="s">
        <v>107</v>
      </c>
      <c r="B29" s="168"/>
      <c r="C29" s="168"/>
      <c r="D29" s="169"/>
      <c r="G29" s="53" t="s">
        <v>46</v>
      </c>
      <c r="H29" s="140">
        <f>SUM(H3:H28)</f>
        <v>0</v>
      </c>
      <c r="I29" s="140">
        <f>SUM(I3:I28)</f>
        <v>0</v>
      </c>
      <c r="J29" s="140">
        <f>SUM(J3:J28)</f>
        <v>0</v>
      </c>
      <c r="K29" s="140">
        <f>SUM(K3:K28)</f>
        <v>0</v>
      </c>
      <c r="L29" s="140">
        <f>SUM(L3:L28)</f>
        <v>0</v>
      </c>
      <c r="M29" s="82"/>
      <c r="N29" s="48"/>
      <c r="O29" s="135">
        <f t="shared" ref="O29:AB29" si="11">SUM(O3:O28)</f>
        <v>0</v>
      </c>
      <c r="P29" s="136">
        <f t="shared" si="11"/>
        <v>0</v>
      </c>
      <c r="Q29" s="137">
        <f t="shared" si="11"/>
        <v>0</v>
      </c>
      <c r="R29" s="137">
        <f t="shared" si="11"/>
        <v>0</v>
      </c>
      <c r="S29" s="137">
        <f t="shared" si="11"/>
        <v>0</v>
      </c>
      <c r="T29" s="137">
        <f t="shared" si="11"/>
        <v>0</v>
      </c>
      <c r="U29" s="137">
        <f t="shared" si="11"/>
        <v>0</v>
      </c>
      <c r="V29" s="137">
        <f t="shared" si="11"/>
        <v>0</v>
      </c>
      <c r="W29" s="137">
        <f t="shared" si="11"/>
        <v>0</v>
      </c>
      <c r="X29" s="137">
        <f t="shared" si="11"/>
        <v>0</v>
      </c>
      <c r="Y29" s="137">
        <f t="shared" si="11"/>
        <v>0</v>
      </c>
      <c r="Z29" s="137">
        <f t="shared" si="11"/>
        <v>0</v>
      </c>
      <c r="AA29" s="138">
        <f t="shared" si="11"/>
        <v>0</v>
      </c>
      <c r="AB29" s="139">
        <f t="shared" si="11"/>
        <v>0</v>
      </c>
    </row>
    <row r="30" spans="1:28" x14ac:dyDescent="0.25">
      <c r="A30" s="170"/>
      <c r="B30" s="171"/>
      <c r="C30" s="171"/>
      <c r="D30" s="172"/>
      <c r="AB30" s="43"/>
    </row>
    <row r="31" spans="1:28" x14ac:dyDescent="0.25">
      <c r="A31" s="173"/>
      <c r="B31" s="174"/>
      <c r="C31" s="174"/>
      <c r="D31" s="175"/>
      <c r="J31" s="42"/>
    </row>
    <row r="32" spans="1:28" x14ac:dyDescent="0.25">
      <c r="J32" s="42"/>
    </row>
  </sheetData>
  <sheetProtection algorithmName="SHA-512" hashValue="BFxneBDIDGTFkdqGwu8G+DcpGNR6Si9FQdLAdxl2y45tXYRNhZqD6Y4lJYUpQwvoUncECcSF6oxKtT6lVEdYzw==" saltValue="PV6S3MVO8rASjIR579pJIw==" spinCount="100000" sheet="1" selectLockedCells="1"/>
  <mergeCells count="6">
    <mergeCell ref="Q1:AB1"/>
    <mergeCell ref="A29:D31"/>
    <mergeCell ref="A1:D1"/>
    <mergeCell ref="E1:F1"/>
    <mergeCell ref="G1:H1"/>
    <mergeCell ref="I1:M1"/>
  </mergeCells>
  <conditionalFormatting sqref="A3:M28 E29:AB29">
    <cfRule type="expression" dxfId="5" priority="12">
      <formula>MOD(ROW(),2)=0</formula>
    </cfRule>
    <cfRule type="expression" priority="13">
      <formula>MOD(ROW(),2)=0</formula>
    </cfRule>
  </conditionalFormatting>
  <conditionalFormatting sqref="A3:M28">
    <cfRule type="expression" dxfId="4" priority="10">
      <formula>MOD(ROW(),2)=0</formula>
    </cfRule>
  </conditionalFormatting>
  <conditionalFormatting sqref="E3:F28">
    <cfRule type="expression" dxfId="3" priority="5">
      <formula>MOD(ROW(),2)=0</formula>
    </cfRule>
    <cfRule type="expression" priority="6">
      <formula>MOD(ROW(),2)=0</formula>
    </cfRule>
  </conditionalFormatting>
  <conditionalFormatting sqref="N29">
    <cfRule type="expression" dxfId="2" priority="2">
      <formula>MOD(ROW(),2)=O</formula>
    </cfRule>
  </conditionalFormatting>
  <conditionalFormatting sqref="N29">
    <cfRule type="expression" dxfId="1" priority="1">
      <formula>MOD(ROW(),1)=O</formula>
    </cfRule>
  </conditionalFormatting>
  <pageMargins left="0.45" right="0" top="1.5" bottom="0" header="0.3" footer="0"/>
  <pageSetup fitToHeight="0" orientation="landscape" horizontalDpi="4294967293" verticalDpi="4294967293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error="INVALID CLASSIFICATION" prompt="SELECT CLASSIFICATION" xr:uid="{00000000-0002-0000-0100-000000000000}">
          <x14:formula1>
            <xm:f>Rates!$A$3:$A$26</xm:f>
          </x14:formula1>
          <xm:sqref>D3:D28</xm:sqref>
        </x14:dataValidation>
        <x14:dataValidation type="list" allowBlank="1" showInputMessage="1" showErrorMessage="1" xr:uid="{00000000-0002-0000-0100-000001000000}">
          <x14:formula1>
            <xm:f>Rates!$B$28:$B$30</xm:f>
          </x14:formula1>
          <xm:sqref>M3:M28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30"/>
  <sheetViews>
    <sheetView workbookViewId="0">
      <selection activeCell="M29" sqref="M29"/>
    </sheetView>
  </sheetViews>
  <sheetFormatPr defaultRowHeight="15" x14ac:dyDescent="0.25"/>
  <cols>
    <col min="1" max="1" width="17.140625" customWidth="1"/>
    <col min="8" max="8" width="9.5703125" customWidth="1"/>
    <col min="12" max="12" width="9.140625" style="25"/>
  </cols>
  <sheetData>
    <row r="1" spans="1:16" ht="19.5" thickBot="1" x14ac:dyDescent="0.35">
      <c r="A1" s="85"/>
      <c r="B1" s="85"/>
      <c r="C1" s="181" t="s">
        <v>56</v>
      </c>
      <c r="D1" s="182"/>
      <c r="E1" s="182"/>
      <c r="F1" s="182"/>
      <c r="G1" s="183"/>
      <c r="H1" s="181" t="s">
        <v>57</v>
      </c>
      <c r="I1" s="184"/>
      <c r="J1" s="184"/>
      <c r="K1" s="184"/>
      <c r="L1" s="185"/>
      <c r="M1" s="181" t="s">
        <v>46</v>
      </c>
      <c r="N1" s="184"/>
      <c r="O1" s="184"/>
      <c r="P1" s="185"/>
    </row>
    <row r="2" spans="1:16" ht="90.75" thickBot="1" x14ac:dyDescent="0.3">
      <c r="A2" s="86" t="s">
        <v>58</v>
      </c>
      <c r="B2" s="86" t="s">
        <v>59</v>
      </c>
      <c r="C2" s="87" t="s">
        <v>60</v>
      </c>
      <c r="D2" s="87" t="s">
        <v>61</v>
      </c>
      <c r="E2" s="87" t="s">
        <v>62</v>
      </c>
      <c r="F2" s="87" t="s">
        <v>63</v>
      </c>
      <c r="G2" s="88" t="s">
        <v>64</v>
      </c>
      <c r="H2" s="89" t="s">
        <v>65</v>
      </c>
      <c r="I2" s="87" t="s">
        <v>66</v>
      </c>
      <c r="J2" s="87" t="s">
        <v>67</v>
      </c>
      <c r="K2" s="87" t="s">
        <v>68</v>
      </c>
      <c r="L2" s="90" t="s">
        <v>69</v>
      </c>
      <c r="M2" s="89" t="s">
        <v>74</v>
      </c>
      <c r="N2" s="88" t="s">
        <v>75</v>
      </c>
      <c r="O2" s="89" t="s">
        <v>76</v>
      </c>
      <c r="P2" s="88" t="s">
        <v>77</v>
      </c>
    </row>
    <row r="3" spans="1:16" ht="15.75" hidden="1" thickBot="1" x14ac:dyDescent="0.3">
      <c r="A3" s="91" t="s">
        <v>73</v>
      </c>
      <c r="B3" s="92">
        <v>0</v>
      </c>
      <c r="C3" s="93">
        <v>0</v>
      </c>
      <c r="D3" s="93">
        <v>0</v>
      </c>
      <c r="E3" s="93">
        <v>0</v>
      </c>
      <c r="F3" s="93">
        <v>0</v>
      </c>
      <c r="G3" s="94">
        <v>0</v>
      </c>
      <c r="H3" s="95">
        <v>0</v>
      </c>
      <c r="I3" s="96">
        <v>0</v>
      </c>
      <c r="J3" s="96">
        <v>0</v>
      </c>
      <c r="K3" s="96">
        <v>0</v>
      </c>
      <c r="L3" s="97">
        <v>0</v>
      </c>
      <c r="M3" s="98">
        <v>0</v>
      </c>
      <c r="N3" s="99">
        <v>0</v>
      </c>
      <c r="O3" s="100">
        <v>0</v>
      </c>
      <c r="P3" s="101">
        <v>0</v>
      </c>
    </row>
    <row r="4" spans="1:16" x14ac:dyDescent="0.25">
      <c r="A4" s="102" t="s">
        <v>12</v>
      </c>
      <c r="B4" s="103">
        <v>15.21</v>
      </c>
      <c r="C4" s="104">
        <v>0</v>
      </c>
      <c r="D4" s="104">
        <v>0</v>
      </c>
      <c r="E4" s="104">
        <v>0.35</v>
      </c>
      <c r="F4" s="104">
        <v>0</v>
      </c>
      <c r="G4" s="105">
        <v>0</v>
      </c>
      <c r="H4" s="106">
        <v>0.95</v>
      </c>
      <c r="I4" s="104">
        <v>0.1</v>
      </c>
      <c r="J4" s="104">
        <v>0</v>
      </c>
      <c r="K4" s="104">
        <v>0.3</v>
      </c>
      <c r="L4" s="107">
        <v>0.02</v>
      </c>
      <c r="M4" s="108">
        <f t="shared" ref="M4:M26" si="0">SUM(C4:G4)</f>
        <v>0.35</v>
      </c>
      <c r="N4" s="109">
        <f t="shared" ref="N4:N26" si="1">SUM(H4:K4)</f>
        <v>1.35</v>
      </c>
      <c r="O4" s="110">
        <f>M4+N4</f>
        <v>1.7000000000000002</v>
      </c>
      <c r="P4" s="111">
        <f t="shared" ref="P4:P26" si="2">O4+B4</f>
        <v>16.91</v>
      </c>
    </row>
    <row r="5" spans="1:16" x14ac:dyDescent="0.25">
      <c r="A5" s="112" t="s">
        <v>13</v>
      </c>
      <c r="B5" s="103">
        <v>17.11</v>
      </c>
      <c r="C5" s="104">
        <v>5.7</v>
      </c>
      <c r="D5" s="104">
        <v>0</v>
      </c>
      <c r="E5" s="104">
        <v>0.35</v>
      </c>
      <c r="F5" s="104">
        <v>0</v>
      </c>
      <c r="G5" s="105">
        <v>0</v>
      </c>
      <c r="H5" s="106">
        <v>0.95</v>
      </c>
      <c r="I5" s="104">
        <v>0.1</v>
      </c>
      <c r="J5" s="104">
        <v>0.38</v>
      </c>
      <c r="K5" s="104">
        <v>0.3</v>
      </c>
      <c r="L5" s="107">
        <v>0.02</v>
      </c>
      <c r="M5" s="108">
        <f t="shared" si="0"/>
        <v>6.05</v>
      </c>
      <c r="N5" s="109">
        <f t="shared" si="1"/>
        <v>1.7300000000000002</v>
      </c>
      <c r="O5" s="106">
        <f t="shared" ref="O5:O26" si="3">M5+N5</f>
        <v>7.78</v>
      </c>
      <c r="P5" s="105">
        <f t="shared" si="2"/>
        <v>24.89</v>
      </c>
    </row>
    <row r="6" spans="1:16" x14ac:dyDescent="0.25">
      <c r="A6" s="112" t="s">
        <v>14</v>
      </c>
      <c r="B6" s="103">
        <v>20.92</v>
      </c>
      <c r="C6" s="104">
        <v>5.7</v>
      </c>
      <c r="D6" s="104">
        <v>0</v>
      </c>
      <c r="E6" s="104">
        <v>0.35</v>
      </c>
      <c r="F6" s="104">
        <v>0</v>
      </c>
      <c r="G6" s="105">
        <v>0</v>
      </c>
      <c r="H6" s="106">
        <v>0.95</v>
      </c>
      <c r="I6" s="104">
        <v>0.1</v>
      </c>
      <c r="J6" s="104">
        <v>0.38</v>
      </c>
      <c r="K6" s="104">
        <v>0.3</v>
      </c>
      <c r="L6" s="107">
        <v>0.02</v>
      </c>
      <c r="M6" s="108">
        <f t="shared" si="0"/>
        <v>6.05</v>
      </c>
      <c r="N6" s="109">
        <f t="shared" si="1"/>
        <v>1.7300000000000002</v>
      </c>
      <c r="O6" s="106">
        <f t="shared" si="3"/>
        <v>7.78</v>
      </c>
      <c r="P6" s="105">
        <f t="shared" si="2"/>
        <v>28.700000000000003</v>
      </c>
    </row>
    <row r="7" spans="1:16" x14ac:dyDescent="0.25">
      <c r="A7" s="112" t="s">
        <v>15</v>
      </c>
      <c r="B7" s="103">
        <v>22.82</v>
      </c>
      <c r="C7" s="104">
        <v>5.7</v>
      </c>
      <c r="D7" s="104">
        <v>0</v>
      </c>
      <c r="E7" s="104">
        <v>2.4</v>
      </c>
      <c r="F7" s="104">
        <v>0.5</v>
      </c>
      <c r="G7" s="105">
        <v>0.69</v>
      </c>
      <c r="H7" s="106">
        <v>0.95</v>
      </c>
      <c r="I7" s="104">
        <v>0.1</v>
      </c>
      <c r="J7" s="104">
        <v>0.38</v>
      </c>
      <c r="K7" s="104">
        <v>0.3</v>
      </c>
      <c r="L7" s="107">
        <v>0.02</v>
      </c>
      <c r="M7" s="108">
        <f t="shared" si="0"/>
        <v>9.2899999999999991</v>
      </c>
      <c r="N7" s="109">
        <f t="shared" si="1"/>
        <v>1.7300000000000002</v>
      </c>
      <c r="O7" s="106">
        <f t="shared" si="3"/>
        <v>11.02</v>
      </c>
      <c r="P7" s="105">
        <f t="shared" si="2"/>
        <v>33.840000000000003</v>
      </c>
    </row>
    <row r="8" spans="1:16" x14ac:dyDescent="0.25">
      <c r="A8" s="112" t="s">
        <v>1</v>
      </c>
      <c r="B8" s="103">
        <v>28.52</v>
      </c>
      <c r="C8" s="104">
        <v>6.15</v>
      </c>
      <c r="D8" s="104">
        <v>0</v>
      </c>
      <c r="E8" s="104">
        <v>2.4500000000000002</v>
      </c>
      <c r="F8" s="104">
        <v>0.5</v>
      </c>
      <c r="G8" s="105">
        <v>0.8</v>
      </c>
      <c r="H8" s="106">
        <v>0.95</v>
      </c>
      <c r="I8" s="104">
        <v>0.1</v>
      </c>
      <c r="J8" s="104">
        <v>0.38</v>
      </c>
      <c r="K8" s="104">
        <v>0.3</v>
      </c>
      <c r="L8" s="107">
        <v>0.02</v>
      </c>
      <c r="M8" s="108">
        <f t="shared" si="0"/>
        <v>9.9000000000000021</v>
      </c>
      <c r="N8" s="109">
        <f t="shared" si="1"/>
        <v>1.7300000000000002</v>
      </c>
      <c r="O8" s="106">
        <f t="shared" si="3"/>
        <v>11.630000000000003</v>
      </c>
      <c r="P8" s="105">
        <f t="shared" si="2"/>
        <v>40.150000000000006</v>
      </c>
    </row>
    <row r="9" spans="1:16" x14ac:dyDescent="0.25">
      <c r="A9" s="112" t="s">
        <v>2</v>
      </c>
      <c r="B9" s="103">
        <v>43.73</v>
      </c>
      <c r="C9" s="104">
        <v>6.85</v>
      </c>
      <c r="D9" s="104">
        <v>0.5</v>
      </c>
      <c r="E9" s="104">
        <v>4.55</v>
      </c>
      <c r="F9" s="104">
        <v>0.55000000000000004</v>
      </c>
      <c r="G9" s="105">
        <v>1</v>
      </c>
      <c r="H9" s="106">
        <v>0.95</v>
      </c>
      <c r="I9" s="104">
        <v>0.1</v>
      </c>
      <c r="J9" s="104">
        <v>0.38</v>
      </c>
      <c r="K9" s="104">
        <v>0.3</v>
      </c>
      <c r="L9" s="107">
        <v>0.02</v>
      </c>
      <c r="M9" s="108">
        <f t="shared" si="0"/>
        <v>13.45</v>
      </c>
      <c r="N9" s="109">
        <f t="shared" si="1"/>
        <v>1.7300000000000002</v>
      </c>
      <c r="O9" s="106">
        <f t="shared" si="3"/>
        <v>15.18</v>
      </c>
      <c r="P9" s="105">
        <f t="shared" si="2"/>
        <v>58.91</v>
      </c>
    </row>
    <row r="10" spans="1:16" x14ac:dyDescent="0.25">
      <c r="A10" s="112" t="s">
        <v>70</v>
      </c>
      <c r="B10" s="103">
        <v>47.54</v>
      </c>
      <c r="C10" s="104">
        <v>6.85</v>
      </c>
      <c r="D10" s="104">
        <v>0.5</v>
      </c>
      <c r="E10" s="104">
        <v>4.55</v>
      </c>
      <c r="F10" s="104">
        <v>0.55000000000000004</v>
      </c>
      <c r="G10" s="105">
        <v>1</v>
      </c>
      <c r="H10" s="106">
        <v>0.95</v>
      </c>
      <c r="I10" s="104">
        <v>0.1</v>
      </c>
      <c r="J10" s="104">
        <v>0.38</v>
      </c>
      <c r="K10" s="104">
        <v>0.3</v>
      </c>
      <c r="L10" s="107">
        <v>0.02</v>
      </c>
      <c r="M10" s="108">
        <f t="shared" si="0"/>
        <v>13.45</v>
      </c>
      <c r="N10" s="109">
        <f t="shared" si="1"/>
        <v>1.7300000000000002</v>
      </c>
      <c r="O10" s="106">
        <f t="shared" si="3"/>
        <v>15.18</v>
      </c>
      <c r="P10" s="105">
        <f t="shared" si="2"/>
        <v>62.72</v>
      </c>
    </row>
    <row r="11" spans="1:16" x14ac:dyDescent="0.25">
      <c r="A11" s="112" t="s">
        <v>11</v>
      </c>
      <c r="B11" s="103">
        <v>13.31</v>
      </c>
      <c r="C11" s="104">
        <v>3.65</v>
      </c>
      <c r="D11" s="104">
        <v>0</v>
      </c>
      <c r="E11" s="104">
        <v>1.5</v>
      </c>
      <c r="F11" s="104">
        <v>0</v>
      </c>
      <c r="G11" s="105">
        <v>0</v>
      </c>
      <c r="H11" s="106">
        <v>0.95</v>
      </c>
      <c r="I11" s="104">
        <v>0.1</v>
      </c>
      <c r="J11" s="104">
        <v>0.38</v>
      </c>
      <c r="K11" s="104">
        <v>0.3</v>
      </c>
      <c r="L11" s="107">
        <v>0.02</v>
      </c>
      <c r="M11" s="108">
        <f t="shared" si="0"/>
        <v>5.15</v>
      </c>
      <c r="N11" s="109">
        <f t="shared" si="1"/>
        <v>1.7300000000000002</v>
      </c>
      <c r="O11" s="106">
        <f t="shared" si="3"/>
        <v>6.8800000000000008</v>
      </c>
      <c r="P11" s="105">
        <f t="shared" si="2"/>
        <v>20.190000000000001</v>
      </c>
    </row>
    <row r="12" spans="1:16" x14ac:dyDescent="0.25">
      <c r="A12" s="112" t="s">
        <v>9</v>
      </c>
      <c r="B12" s="103">
        <v>19.02</v>
      </c>
      <c r="C12" s="104">
        <v>6.85</v>
      </c>
      <c r="D12" s="104">
        <v>0.5</v>
      </c>
      <c r="E12" s="104">
        <v>4.3</v>
      </c>
      <c r="F12" s="104">
        <v>0.55000000000000004</v>
      </c>
      <c r="G12" s="105">
        <v>0.9</v>
      </c>
      <c r="H12" s="106">
        <v>0.95</v>
      </c>
      <c r="I12" s="104">
        <v>0.1</v>
      </c>
      <c r="J12" s="104">
        <v>0.38</v>
      </c>
      <c r="K12" s="104">
        <v>0.3</v>
      </c>
      <c r="L12" s="107">
        <v>0.02</v>
      </c>
      <c r="M12" s="108">
        <f t="shared" si="0"/>
        <v>13.1</v>
      </c>
      <c r="N12" s="109">
        <f t="shared" si="1"/>
        <v>1.7300000000000002</v>
      </c>
      <c r="O12" s="106">
        <f t="shared" si="3"/>
        <v>14.83</v>
      </c>
      <c r="P12" s="105">
        <f t="shared" si="2"/>
        <v>33.85</v>
      </c>
    </row>
    <row r="13" spans="1:16" x14ac:dyDescent="0.25">
      <c r="A13" s="112" t="s">
        <v>10</v>
      </c>
      <c r="B13" s="103">
        <v>19.02</v>
      </c>
      <c r="C13" s="104">
        <v>6.6</v>
      </c>
      <c r="D13" s="104">
        <v>0.5</v>
      </c>
      <c r="E13" s="104">
        <v>3.8</v>
      </c>
      <c r="F13" s="104">
        <v>0.55000000000000004</v>
      </c>
      <c r="G13" s="105">
        <v>0.8</v>
      </c>
      <c r="H13" s="106">
        <v>0.95</v>
      </c>
      <c r="I13" s="104">
        <v>0.1</v>
      </c>
      <c r="J13" s="104">
        <v>0.38</v>
      </c>
      <c r="K13" s="104">
        <v>0.3</v>
      </c>
      <c r="L13" s="107">
        <v>0.02</v>
      </c>
      <c r="M13" s="108">
        <f t="shared" si="0"/>
        <v>12.25</v>
      </c>
      <c r="N13" s="109">
        <f t="shared" si="1"/>
        <v>1.7300000000000002</v>
      </c>
      <c r="O13" s="106">
        <f t="shared" si="3"/>
        <v>13.98</v>
      </c>
      <c r="P13" s="105">
        <f t="shared" si="2"/>
        <v>33</v>
      </c>
    </row>
    <row r="14" spans="1:16" x14ac:dyDescent="0.25">
      <c r="A14" s="112" t="s">
        <v>8</v>
      </c>
      <c r="B14" s="103">
        <v>38.03</v>
      </c>
      <c r="C14" s="104">
        <v>6.85</v>
      </c>
      <c r="D14" s="104">
        <v>0.5</v>
      </c>
      <c r="E14" s="104">
        <v>4.55</v>
      </c>
      <c r="F14" s="104">
        <v>0.55000000000000004</v>
      </c>
      <c r="G14" s="105">
        <v>1</v>
      </c>
      <c r="H14" s="106">
        <v>0.95</v>
      </c>
      <c r="I14" s="104">
        <v>0.1</v>
      </c>
      <c r="J14" s="104">
        <v>0.38</v>
      </c>
      <c r="K14" s="104">
        <v>0.3</v>
      </c>
      <c r="L14" s="107">
        <v>0.02</v>
      </c>
      <c r="M14" s="108">
        <f t="shared" si="0"/>
        <v>13.45</v>
      </c>
      <c r="N14" s="109">
        <f t="shared" si="1"/>
        <v>1.7300000000000002</v>
      </c>
      <c r="O14" s="106">
        <f t="shared" si="3"/>
        <v>15.18</v>
      </c>
      <c r="P14" s="105">
        <f t="shared" si="2"/>
        <v>53.21</v>
      </c>
    </row>
    <row r="15" spans="1:16" x14ac:dyDescent="0.25">
      <c r="A15" s="112" t="s">
        <v>19</v>
      </c>
      <c r="B15" s="103">
        <v>0</v>
      </c>
      <c r="C15" s="104">
        <v>6.85</v>
      </c>
      <c r="D15" s="104">
        <v>0.5</v>
      </c>
      <c r="E15" s="104">
        <v>0</v>
      </c>
      <c r="F15" s="104">
        <v>0</v>
      </c>
      <c r="G15" s="105">
        <v>0</v>
      </c>
      <c r="H15" s="106">
        <v>0</v>
      </c>
      <c r="I15" s="104">
        <v>0</v>
      </c>
      <c r="J15" s="104">
        <v>0</v>
      </c>
      <c r="K15" s="104">
        <v>0</v>
      </c>
      <c r="L15" s="107">
        <v>0</v>
      </c>
      <c r="M15" s="108">
        <f t="shared" si="0"/>
        <v>7.35</v>
      </c>
      <c r="N15" s="109">
        <f t="shared" si="1"/>
        <v>0</v>
      </c>
      <c r="O15" s="106">
        <f t="shared" si="3"/>
        <v>7.35</v>
      </c>
      <c r="P15" s="105">
        <f t="shared" si="2"/>
        <v>7.35</v>
      </c>
    </row>
    <row r="16" spans="1:16" x14ac:dyDescent="0.25">
      <c r="A16" s="112" t="s">
        <v>20</v>
      </c>
      <c r="B16" s="103">
        <v>0</v>
      </c>
      <c r="C16" s="104">
        <v>6.6</v>
      </c>
      <c r="D16" s="104">
        <v>0.5</v>
      </c>
      <c r="E16" s="104">
        <v>0</v>
      </c>
      <c r="F16" s="104">
        <v>0</v>
      </c>
      <c r="G16" s="105">
        <v>0</v>
      </c>
      <c r="H16" s="106">
        <v>0</v>
      </c>
      <c r="I16" s="104">
        <v>0</v>
      </c>
      <c r="J16" s="104">
        <v>0</v>
      </c>
      <c r="K16" s="104">
        <v>0</v>
      </c>
      <c r="L16" s="107">
        <v>0</v>
      </c>
      <c r="M16" s="108">
        <f t="shared" si="0"/>
        <v>7.1</v>
      </c>
      <c r="N16" s="109">
        <f t="shared" si="1"/>
        <v>0</v>
      </c>
      <c r="O16" s="106">
        <f t="shared" si="3"/>
        <v>7.1</v>
      </c>
      <c r="P16" s="105">
        <f t="shared" si="2"/>
        <v>7.1</v>
      </c>
    </row>
    <row r="17" spans="1:16" x14ac:dyDescent="0.25">
      <c r="A17" s="112" t="s">
        <v>71</v>
      </c>
      <c r="B17" s="103">
        <v>11.41</v>
      </c>
      <c r="C17" s="104">
        <v>0</v>
      </c>
      <c r="D17" s="104">
        <v>0</v>
      </c>
      <c r="E17" s="104">
        <v>0</v>
      </c>
      <c r="F17" s="104">
        <v>0</v>
      </c>
      <c r="G17" s="105">
        <v>0</v>
      </c>
      <c r="H17" s="106">
        <v>0.95</v>
      </c>
      <c r="I17" s="104">
        <v>0.1</v>
      </c>
      <c r="J17" s="104">
        <v>0</v>
      </c>
      <c r="K17" s="104">
        <v>0.3</v>
      </c>
      <c r="L17" s="107">
        <v>0.02</v>
      </c>
      <c r="M17" s="108">
        <f t="shared" si="0"/>
        <v>0</v>
      </c>
      <c r="N17" s="109">
        <f t="shared" si="1"/>
        <v>1.35</v>
      </c>
      <c r="O17" s="106">
        <f t="shared" si="3"/>
        <v>1.35</v>
      </c>
      <c r="P17" s="105">
        <f t="shared" si="2"/>
        <v>12.76</v>
      </c>
    </row>
    <row r="18" spans="1:16" x14ac:dyDescent="0.25">
      <c r="A18" s="112" t="s">
        <v>16</v>
      </c>
      <c r="B18" s="103">
        <v>0</v>
      </c>
      <c r="C18" s="104">
        <v>6.85</v>
      </c>
      <c r="D18" s="104">
        <v>0.5</v>
      </c>
      <c r="E18" s="104">
        <v>4.55</v>
      </c>
      <c r="F18" s="104">
        <v>0.55000000000000004</v>
      </c>
      <c r="G18" s="105">
        <v>1</v>
      </c>
      <c r="H18" s="106">
        <v>0.95</v>
      </c>
      <c r="I18" s="104">
        <v>0.1</v>
      </c>
      <c r="J18" s="104">
        <v>0.38</v>
      </c>
      <c r="K18" s="104">
        <v>0.3</v>
      </c>
      <c r="L18" s="107">
        <v>0.02</v>
      </c>
      <c r="M18" s="108">
        <f t="shared" si="0"/>
        <v>13.45</v>
      </c>
      <c r="N18" s="109">
        <f t="shared" si="1"/>
        <v>1.7300000000000002</v>
      </c>
      <c r="O18" s="106">
        <f t="shared" si="3"/>
        <v>15.18</v>
      </c>
      <c r="P18" s="105">
        <f t="shared" si="2"/>
        <v>15.18</v>
      </c>
    </row>
    <row r="19" spans="1:16" x14ac:dyDescent="0.25">
      <c r="A19" s="112" t="s">
        <v>17</v>
      </c>
      <c r="B19" s="103">
        <v>0</v>
      </c>
      <c r="C19" s="104">
        <v>6.85</v>
      </c>
      <c r="D19" s="104">
        <v>0.5</v>
      </c>
      <c r="E19" s="104">
        <v>4.55</v>
      </c>
      <c r="F19" s="104">
        <v>0.55000000000000004</v>
      </c>
      <c r="G19" s="105">
        <v>1</v>
      </c>
      <c r="H19" s="106">
        <v>0.95</v>
      </c>
      <c r="I19" s="104">
        <v>0.1</v>
      </c>
      <c r="J19" s="104">
        <v>0</v>
      </c>
      <c r="K19" s="104">
        <v>0.3</v>
      </c>
      <c r="L19" s="107">
        <v>0.02</v>
      </c>
      <c r="M19" s="108">
        <f t="shared" si="0"/>
        <v>13.45</v>
      </c>
      <c r="N19" s="109">
        <f t="shared" si="1"/>
        <v>1.35</v>
      </c>
      <c r="O19" s="106">
        <f t="shared" si="3"/>
        <v>14.799999999999999</v>
      </c>
      <c r="P19" s="105">
        <f t="shared" si="2"/>
        <v>14.799999999999999</v>
      </c>
    </row>
    <row r="20" spans="1:16" x14ac:dyDescent="0.25">
      <c r="A20" s="113" t="s">
        <v>48</v>
      </c>
      <c r="B20" s="114">
        <v>0</v>
      </c>
      <c r="C20" s="115">
        <v>6.85</v>
      </c>
      <c r="D20" s="115">
        <v>0.5</v>
      </c>
      <c r="E20" s="115">
        <v>4.55</v>
      </c>
      <c r="F20" s="115">
        <v>0.55000000000000004</v>
      </c>
      <c r="G20" s="116">
        <v>1</v>
      </c>
      <c r="H20" s="117">
        <v>0</v>
      </c>
      <c r="I20" s="115">
        <v>0</v>
      </c>
      <c r="J20" s="115">
        <v>0</v>
      </c>
      <c r="K20" s="115">
        <v>0.3</v>
      </c>
      <c r="L20" s="107">
        <v>0.02</v>
      </c>
      <c r="M20" s="108">
        <f t="shared" si="0"/>
        <v>13.45</v>
      </c>
      <c r="N20" s="109">
        <f t="shared" si="1"/>
        <v>0.3</v>
      </c>
      <c r="O20" s="106">
        <f t="shared" si="3"/>
        <v>13.75</v>
      </c>
      <c r="P20" s="105">
        <f t="shared" si="2"/>
        <v>13.75</v>
      </c>
    </row>
    <row r="21" spans="1:16" x14ac:dyDescent="0.25">
      <c r="A21" s="112" t="s">
        <v>18</v>
      </c>
      <c r="B21" s="103">
        <v>0</v>
      </c>
      <c r="C21" s="104">
        <v>6.6</v>
      </c>
      <c r="D21" s="104">
        <v>0.5</v>
      </c>
      <c r="E21" s="104">
        <v>4.55</v>
      </c>
      <c r="F21" s="104">
        <v>0.55000000000000004</v>
      </c>
      <c r="G21" s="105">
        <v>1</v>
      </c>
      <c r="H21" s="106">
        <v>0</v>
      </c>
      <c r="I21" s="104">
        <v>0</v>
      </c>
      <c r="J21" s="104">
        <v>0</v>
      </c>
      <c r="K21" s="104">
        <v>0</v>
      </c>
      <c r="L21" s="107">
        <v>0</v>
      </c>
      <c r="M21" s="108">
        <f t="shared" si="0"/>
        <v>13.2</v>
      </c>
      <c r="N21" s="109">
        <f t="shared" si="1"/>
        <v>0</v>
      </c>
      <c r="O21" s="106">
        <f t="shared" si="3"/>
        <v>13.2</v>
      </c>
      <c r="P21" s="105">
        <f t="shared" si="2"/>
        <v>13.2</v>
      </c>
    </row>
    <row r="22" spans="1:16" x14ac:dyDescent="0.25">
      <c r="A22" s="112" t="s">
        <v>3</v>
      </c>
      <c r="B22" s="103">
        <v>38.03</v>
      </c>
      <c r="C22" s="104">
        <v>6.85</v>
      </c>
      <c r="D22" s="104">
        <v>0.5</v>
      </c>
      <c r="E22" s="104">
        <v>4.55</v>
      </c>
      <c r="F22" s="104">
        <v>0.55000000000000004</v>
      </c>
      <c r="G22" s="105">
        <v>1</v>
      </c>
      <c r="H22" s="106">
        <v>0.95</v>
      </c>
      <c r="I22" s="104">
        <v>0.1</v>
      </c>
      <c r="J22" s="104">
        <v>0.38</v>
      </c>
      <c r="K22" s="104">
        <v>0.3</v>
      </c>
      <c r="L22" s="107">
        <v>0.02</v>
      </c>
      <c r="M22" s="108">
        <f t="shared" si="0"/>
        <v>13.45</v>
      </c>
      <c r="N22" s="109">
        <f t="shared" si="1"/>
        <v>1.7300000000000002</v>
      </c>
      <c r="O22" s="106">
        <f t="shared" si="3"/>
        <v>15.18</v>
      </c>
      <c r="P22" s="105">
        <f t="shared" si="2"/>
        <v>53.21</v>
      </c>
    </row>
    <row r="23" spans="1:16" x14ac:dyDescent="0.25">
      <c r="A23" s="112" t="s">
        <v>4</v>
      </c>
      <c r="B23" s="103">
        <v>30.42</v>
      </c>
      <c r="C23" s="104">
        <v>6.85</v>
      </c>
      <c r="D23" s="104">
        <v>0.5</v>
      </c>
      <c r="E23" s="104">
        <v>4.3</v>
      </c>
      <c r="F23" s="104">
        <v>0.55000000000000004</v>
      </c>
      <c r="G23" s="105">
        <v>0.9</v>
      </c>
      <c r="H23" s="106">
        <v>0.95</v>
      </c>
      <c r="I23" s="104">
        <v>0.1</v>
      </c>
      <c r="J23" s="104">
        <v>0.38</v>
      </c>
      <c r="K23" s="104">
        <v>0.3</v>
      </c>
      <c r="L23" s="107">
        <v>0.02</v>
      </c>
      <c r="M23" s="108">
        <f t="shared" si="0"/>
        <v>13.1</v>
      </c>
      <c r="N23" s="109">
        <f t="shared" si="1"/>
        <v>1.7300000000000002</v>
      </c>
      <c r="O23" s="106">
        <f t="shared" si="3"/>
        <v>14.83</v>
      </c>
      <c r="P23" s="105">
        <f t="shared" si="2"/>
        <v>45.25</v>
      </c>
    </row>
    <row r="24" spans="1:16" x14ac:dyDescent="0.25">
      <c r="A24" s="112" t="s">
        <v>5</v>
      </c>
      <c r="B24" s="103">
        <v>24.72</v>
      </c>
      <c r="C24" s="104">
        <v>6.6</v>
      </c>
      <c r="D24" s="104">
        <v>0.5</v>
      </c>
      <c r="E24" s="104">
        <v>3.8</v>
      </c>
      <c r="F24" s="104">
        <v>0.55000000000000004</v>
      </c>
      <c r="G24" s="105">
        <v>0.8</v>
      </c>
      <c r="H24" s="106">
        <v>0.95</v>
      </c>
      <c r="I24" s="104">
        <v>0.1</v>
      </c>
      <c r="J24" s="104">
        <v>0.38</v>
      </c>
      <c r="K24" s="104">
        <v>0.3</v>
      </c>
      <c r="L24" s="107">
        <v>0.02</v>
      </c>
      <c r="M24" s="108">
        <f t="shared" si="0"/>
        <v>12.25</v>
      </c>
      <c r="N24" s="109">
        <f t="shared" si="1"/>
        <v>1.7300000000000002</v>
      </c>
      <c r="O24" s="106">
        <f t="shared" si="3"/>
        <v>13.98</v>
      </c>
      <c r="P24" s="105">
        <f t="shared" si="2"/>
        <v>38.700000000000003</v>
      </c>
    </row>
    <row r="25" spans="1:16" x14ac:dyDescent="0.25">
      <c r="A25" s="112" t="s">
        <v>6</v>
      </c>
      <c r="B25" s="103">
        <v>20.92</v>
      </c>
      <c r="C25" s="104">
        <v>6.6</v>
      </c>
      <c r="D25" s="104">
        <v>0.5</v>
      </c>
      <c r="E25" s="104">
        <v>0</v>
      </c>
      <c r="F25" s="104">
        <v>0</v>
      </c>
      <c r="G25" s="105">
        <v>1</v>
      </c>
      <c r="H25" s="106">
        <v>0.95</v>
      </c>
      <c r="I25" s="104">
        <v>0.1</v>
      </c>
      <c r="J25" s="104">
        <v>0.38</v>
      </c>
      <c r="K25" s="104">
        <v>0.3</v>
      </c>
      <c r="L25" s="107">
        <v>0.02</v>
      </c>
      <c r="M25" s="108">
        <f t="shared" si="0"/>
        <v>8.1</v>
      </c>
      <c r="N25" s="109">
        <f t="shared" si="1"/>
        <v>1.7300000000000002</v>
      </c>
      <c r="O25" s="106">
        <f t="shared" si="3"/>
        <v>9.83</v>
      </c>
      <c r="P25" s="105">
        <f t="shared" si="2"/>
        <v>30.75</v>
      </c>
    </row>
    <row r="26" spans="1:16" ht="15.75" thickBot="1" x14ac:dyDescent="0.3">
      <c r="A26" s="118" t="s">
        <v>7</v>
      </c>
      <c r="B26" s="119">
        <v>40.03</v>
      </c>
      <c r="C26" s="120">
        <v>6.85</v>
      </c>
      <c r="D26" s="120">
        <v>0.5</v>
      </c>
      <c r="E26" s="120">
        <v>4.55</v>
      </c>
      <c r="F26" s="120">
        <v>0.55000000000000004</v>
      </c>
      <c r="G26" s="121">
        <v>1</v>
      </c>
      <c r="H26" s="122">
        <v>0.95</v>
      </c>
      <c r="I26" s="120">
        <v>0.1</v>
      </c>
      <c r="J26" s="120">
        <v>0.38</v>
      </c>
      <c r="K26" s="120">
        <v>0.3</v>
      </c>
      <c r="L26" s="123">
        <v>0.02</v>
      </c>
      <c r="M26" s="124">
        <f t="shared" si="0"/>
        <v>13.45</v>
      </c>
      <c r="N26" s="125">
        <f t="shared" si="1"/>
        <v>1.7300000000000002</v>
      </c>
      <c r="O26" s="122">
        <f t="shared" si="3"/>
        <v>15.18</v>
      </c>
      <c r="P26" s="121">
        <f t="shared" si="2"/>
        <v>55.21</v>
      </c>
    </row>
    <row r="28" spans="1:16" x14ac:dyDescent="0.25">
      <c r="B28" t="s">
        <v>94</v>
      </c>
    </row>
    <row r="29" spans="1:16" x14ac:dyDescent="0.25">
      <c r="B29" t="s">
        <v>95</v>
      </c>
    </row>
    <row r="30" spans="1:16" x14ac:dyDescent="0.25">
      <c r="B30" t="s">
        <v>96</v>
      </c>
    </row>
  </sheetData>
  <sheetProtection algorithmName="SHA-512" hashValue="4t/NKZHe45IUrpHY91UK5oId8bFz+WPSp5xjFZP3BpSYT9RYJ95dcVYEwgwry1WmOpznjLX0gTpUU1HpC9Ynlg==" saltValue="EPIFW989tryIUMvfrnsE8g==" spinCount="100000" sheet="1" selectLockedCells="1" selectUnlockedCells="1"/>
  <sortState xmlns:xlrd2="http://schemas.microsoft.com/office/spreadsheetml/2017/richdata2" ref="A3:P26">
    <sortCondition ref="A3:A26"/>
  </sortState>
  <mergeCells count="3">
    <mergeCell ref="C1:G1"/>
    <mergeCell ref="H1:L1"/>
    <mergeCell ref="M1:P1"/>
  </mergeCells>
  <conditionalFormatting sqref="A5:P26">
    <cfRule type="expression" priority="2">
      <formula>MOD(ROW(),2)=0</formula>
    </cfRule>
  </conditionalFormatting>
  <conditionalFormatting sqref="A4:P26">
    <cfRule type="expression" dxfId="0" priority="1">
      <formula>MOD(ROW(),2)=0</formula>
    </cfRule>
  </conditionalFormatting>
  <pageMargins left="0.7" right="0.7" top="0.75" bottom="0.75" header="0.3" footer="0.3"/>
  <pageSetup scale="78" orientation="landscape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k E A A B Q S w M E F A A C A A g A v R A l T s H S d h i n A A A A + A A A A B I A H A B D b 2 5 m a W c v U G F j a 2 F n Z S 5 4 b W w g o h g A K K A U A A A A A A A A A A A A A A A A A A A A A A A A A A A A h Y 9 B D o I w F E S v Q r q n r V U M I Z + y c C u J C d G 4 b U q F R i i G F s v d X H g k r y C J o u 5 c z u R N 8 u Z x u 0 M 2 t k 1 w V b 3 V n U n R A l M U K C O 7 U p s q R Y M 7 h T H K O O y E P I t K B R N s b D J a n a L a u U t C i P c e + y X u + o o w S h f k m G 8 L W a t W h N p Y J 4 x U 6 L M q / 6 8 Q h 8 N L h j O 8 X u G I x R G O Y g Z k r i H X 5 o u w y R h T I D 8 l b I b G D b 3 i y o T 7 A s g c g b x f 8 C d Q S w M E F A A C A A g A v R A l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0 Q J U 7 D N Y L p g A E A A B o D A A A T A B w A R m 9 y b X V s Y X M v U 2 V j d G l v b j E u b S C i G A A o o B Q A A A A A A A A A A A A A A A A A A A A A A A A A A A B t k V 9 r w j A U x d 8 F v 0 P I G C i U w m R / Y O J D 1 1 q U b S B r x Q c r E t u r Z k 0 T S d L N I X 7 3 p b X b d K Q v o e e X e + 6 9 J w p S T Q V H 0 e m 8 6 b d b 7 Z b a E g k Z i r Y A u o c G i I F u t 5 D 5 I l H K F I w y 3 K f A 3 J m Q + U q I v B N S B q 4 v u A a u V Q f 7 j 8 l U g V T J + y d l e R K A y r X Y J d 7 d M v D d P V N 7 3 H U Q L x l z k J Y l d J 3 G v e 6 3 r A / T 4 9 T s M B 9 r K A b 4 B L H z T H n W / O H F c R 4 Q T R Z N / R W e S F E I b U Y f A c n M A N j Y x G R l h m t I o 3 f O W z l o 3 l C P s S g l j E g 1 q O Z a d H + N / S 3 h G + M b f + 3 g z z S W h K u 1 k I U v W F n w C q q O Z Q r n c M A + I 0 r R N U 1 J l T M 2 m 5 v b S M N e H x 1 0 w D O y A f W j 8 r J Y g a z 1 0 c w i T o C r M 5 N L M p F g s v 8 A C w 1 8 q 7 g c s u r 1 6 5 I x 1 / e 3 b r V J D c O n N 1 v N i z A x L Y d Z e b n N 2 Q 3 j w 0 w 8 l F O + s e B X 3 4 t C m / H 0 o X d n 0 a t 4 P K U K f W 2 B s d C E h d J 0 s k Z Y 4 w l J c + P x D x + 7 7 R b l 1 k f u f w N Q S w E C L Q A U A A I A C A C 9 E C V O w d J 2 G K c A A A D 4 A A A A E g A A A A A A A A A A A A A A A A A A A A A A Q 2 9 u Z m l n L 1 B h Y 2 t h Z 2 U u e G 1 s U E s B A i 0 A F A A C A A g A v R A l T g / K 6 a u k A A A A 6 Q A A A B M A A A A A A A A A A A A A A A A A 8 w A A A F t D b 2 5 0 Z W 5 0 X 1 R 5 c G V z X S 5 4 b W x Q S w E C L Q A U A A I A C A C 9 E C V O w z W C 6 Y A B A A A a A w A A E w A A A A A A A A A A A A A A A A D k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V E A A A A A A A A P M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a G V l d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S 0 w N V Q x M D o w N T o z M i 4 x M j Y 3 N D A y W i I g L z 4 8 R W 5 0 c n k g V H l w Z T 0 i R m l s b E N v b H V t b l R 5 c G V z I i B W Y W x 1 Z T 0 i c 0 J n V U Z C U V V G Q X d V R k J R V U Z C U V V G I i A v P j x F b n R y e S B U e X B l P S J G a W x s Q 2 9 s d W 1 u T m F t Z X M i I F Z h b H V l P S J z W y Z x d W 9 0 O 0 N s Y X N z a W Z p Y 2 F 0 a W 9 u J n F 1 b 3 Q 7 L C Z x d W 9 0 O 1 d h Z 2 V z J n F 1 b 3 Q 7 L C Z x d W 9 0 O 0 h X J n F 1 b 3 Q 7 L C Z x d W 9 0 O 1 B l b n N p b 2 4 m c X V v d D s s J n F 1 b 3 Q 7 U G V u U H J l c 2 V y d m U m c X V v d D s s J n F 1 b 3 Q 7 R E M m c X V v d D s s J n F 1 b 3 Q 7 R E N f R W x l Y 3 R p d m U m c X V v d D s s J n F 1 b 3 Q 7 R k J S Q y Z x d W 9 0 O y w m c X V v d D t M b 2 N h b F 9 F Z H V j Y X R p b 2 4 m c X V v d D s s J n F 1 b 3 Q 7 S W 5 0 b F R y Y W l u a W 5 n J n F 1 b 3 Q 7 L C Z x d W 9 0 O 0 1 D Q V N G J n F 1 b 3 Q 7 L C Z x d W 9 0 O 0 x V N z I 1 J n F 1 b 3 Q 7 L C Z x d W 9 0 O 1 d h Z 2 V B c 3 N t d C U m c X V v d D s s J n F 1 b 3 Q 7 V G 9 0 Y W x G c m l u Z 2 V z J n F 1 b 3 Q 7 L C Z x d W 9 0 O 1 R v d G F s U G F j a 2 F n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G V l d D I v Q 2 h h b m d l Z C B U e X B l L n t D b G F z c 2 l m a W N h d G l v b i w w f S Z x d W 9 0 O y w m c X V v d D t T Z W N 0 a W 9 u M S 9 T a G V l d D I v Q 2 h h b m d l Z C B U e X B l L n t X Y W d l c y w x f S Z x d W 9 0 O y w m c X V v d D t T Z W N 0 a W 9 u M S 9 T a G V l d D I v Q 2 h h b m d l Z C B U e X B l L n t I V y w y f S Z x d W 9 0 O y w m c X V v d D t T Z W N 0 a W 9 u M S 9 T a G V l d D I v Q 2 h h b m d l Z C B U e X B l L n t Q Z W 5 z a W 9 u L D N 9 J n F 1 b 3 Q 7 L C Z x d W 9 0 O 1 N l Y 3 R p b 2 4 x L 1 N o Z W V 0 M i 9 D a G F u Z 2 V k I F R 5 c G U u e 1 B l b l B y Z X N l c n Z l L D R 9 J n F 1 b 3 Q 7 L C Z x d W 9 0 O 1 N l Y 3 R p b 2 4 x L 1 N o Z W V 0 M i 9 D a G F u Z 2 V k I F R 5 c G U u e 0 R D L D V 9 J n F 1 b 3 Q 7 L C Z x d W 9 0 O 1 N l Y 3 R p b 2 4 x L 1 N o Z W V 0 M i 9 D a G F u Z 2 V k I F R 5 c G U u e 0 R D X 0 V s Z W N 0 a X Z l L D Z 9 J n F 1 b 3 Q 7 L C Z x d W 9 0 O 1 N l Y 3 R p b 2 4 x L 1 N o Z W V 0 M i 9 D a G F u Z 2 V k I F R 5 c G U u e 0 Z C U k M s N 3 0 m c X V v d D s s J n F 1 b 3 Q 7 U 2 V j d G l v b j E v U 2 h l Z X Q y L 0 N o Y W 5 n Z W Q g V H l w Z S 5 7 T G 9 j Y W x f R W R 1 Y 2 F 0 a W 9 u L D h 9 J n F 1 b 3 Q 7 L C Z x d W 9 0 O 1 N l Y 3 R p b 2 4 x L 1 N o Z W V 0 M i 9 D a G F u Z 2 V k I F R 5 c G U u e 0 l u d G x U c m F p b m l u Z y w 5 f S Z x d W 9 0 O y w m c X V v d D t T Z W N 0 a W 9 u M S 9 T a G V l d D I v Q 2 h h b m d l Z C B U e X B l L n t N Q 0 F T R i w x M H 0 m c X V v d D s s J n F 1 b 3 Q 7 U 2 V j d G l v b j E v U 2 h l Z X Q y L 0 N o Y W 5 n Z W Q g V H l w Z S 5 7 T F U 3 M j U s M T F 9 J n F 1 b 3 Q 7 L C Z x d W 9 0 O 1 N l Y 3 R p b 2 4 x L 1 N o Z W V 0 M i 9 D a G F u Z 2 V k I F R 5 c G U u e 1 d h Z 2 V B c 3 N t d C U s M T J 9 J n F 1 b 3 Q 7 L C Z x d W 9 0 O 1 N l Y 3 R p b 2 4 x L 1 N o Z W V 0 M i 9 D a G F u Z 2 V k I F R 5 c G U u e 1 R v d G F s R n J p b m d l c y w x M 3 0 m c X V v d D s s J n F 1 b 3 Q 7 U 2 V j d G l v b j E v U 2 h l Z X Q y L 0 N o Y W 5 n Z W Q g V H l w Z S 5 7 V G 9 0 Y W x Q Y W N r Y W d l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2 h l Z X Q y L 0 N o Y W 5 n Z W Q g V H l w Z S 5 7 Q 2 x h c 3 N p Z m l j Y X R p b 2 4 s M H 0 m c X V v d D s s J n F 1 b 3 Q 7 U 2 V j d G l v b j E v U 2 h l Z X Q y L 0 N o Y W 5 n Z W Q g V H l w Z S 5 7 V 2 F n Z X M s M X 0 m c X V v d D s s J n F 1 b 3 Q 7 U 2 V j d G l v b j E v U 2 h l Z X Q y L 0 N o Y W 5 n Z W Q g V H l w Z S 5 7 S F c s M n 0 m c X V v d D s s J n F 1 b 3 Q 7 U 2 V j d G l v b j E v U 2 h l Z X Q y L 0 N o Y W 5 n Z W Q g V H l w Z S 5 7 U G V u c 2 l v b i w z f S Z x d W 9 0 O y w m c X V v d D t T Z W N 0 a W 9 u M S 9 T a G V l d D I v Q 2 h h b m d l Z C B U e X B l L n t Q Z W 5 Q c m V z Z X J 2 Z S w 0 f S Z x d W 9 0 O y w m c X V v d D t T Z W N 0 a W 9 u M S 9 T a G V l d D I v Q 2 h h b m d l Z C B U e X B l L n t E Q y w 1 f S Z x d W 9 0 O y w m c X V v d D t T Z W N 0 a W 9 u M S 9 T a G V l d D I v Q 2 h h b m d l Z C B U e X B l L n t E Q 1 9 F b G V j d G l 2 Z S w 2 f S Z x d W 9 0 O y w m c X V v d D t T Z W N 0 a W 9 u M S 9 T a G V l d D I v Q 2 h h b m d l Z C B U e X B l L n t G Q l J D L D d 9 J n F 1 b 3 Q 7 L C Z x d W 9 0 O 1 N l Y 3 R p b 2 4 x L 1 N o Z W V 0 M i 9 D a G F u Z 2 V k I F R 5 c G U u e 0 x v Y 2 F s X 0 V k d W N h d G l v b i w 4 f S Z x d W 9 0 O y w m c X V v d D t T Z W N 0 a W 9 u M S 9 T a G V l d D I v Q 2 h h b m d l Z C B U e X B l L n t J b n R s V H J h a W 5 p b m c s O X 0 m c X V v d D s s J n F 1 b 3 Q 7 U 2 V j d G l v b j E v U 2 h l Z X Q y L 0 N o Y W 5 n Z W Q g V H l w Z S 5 7 T U N B U 0 Y s M T B 9 J n F 1 b 3 Q 7 L C Z x d W 9 0 O 1 N l Y 3 R p b 2 4 x L 1 N o Z W V 0 M i 9 D a G F u Z 2 V k I F R 5 c G U u e 0 x V N z I 1 L D E x f S Z x d W 9 0 O y w m c X V v d D t T Z W N 0 a W 9 u M S 9 T a G V l d D I v Q 2 h h b m d l Z C B U e X B l L n t X Y W d l Q X N z b X Q l L D E y f S Z x d W 9 0 O y w m c X V v d D t T Z W N 0 a W 9 u M S 9 T a G V l d D I v Q 2 h h b m d l Z C B U e X B l L n t U b 3 R h b E Z y a W 5 n Z X M s M T N 9 J n F 1 b 3 Q 7 L C Z x d W 9 0 O 1 N l Y 3 R p b 2 4 x L 1 N o Z W V 0 M i 9 D a G F u Z 2 V k I F R 5 c G U u e 1 R v d G F s U G F j a 2 F n Z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o Z W V 0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I v U 2 h l Z X Q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D c r R P 6 M M D R 4 m a S d r P T j u S A A A A A A I A A A A A A B B m A A A A A Q A A I A A A A O u O q j c B D 2 z w E Y e E p W b 8 4 d C Y Q C R G 0 V H v L g Y a R o E g s T + X A A A A A A 6 A A A A A A g A A I A A A A O h O S V P 0 L R D H 1 L 2 5 9 l m i A m z A y z g d M W x c p S J u j G e S Y Y O z U A A A A J Q D m z f 6 h h k H V N 9 C W D e 9 k R W y n A G x 9 A u m a N L r S K i S v 7 P R I q H w 2 O A a 2 Q 0 b 7 N o Q m 6 u E u R a / j W w Q y Q r u P y r S M m 2 8 U 3 R d T n L j a y O u z z 3 F i c T 0 7 k n i Q A A A A O e s x 3 5 l W n 1 v F n u n f V A N + l V + e / 8 O 9 s / R L z P C a k f H a g Y 3 o 0 t K G E g 3 b j 2 q l 4 M d 8 z 3 V A 2 6 h + b b 0 J n X c / 5 B h 6 3 Y y 1 r Q = < / D a t a M a s h u p > 
</file>

<file path=customXml/itemProps1.xml><?xml version="1.0" encoding="utf-8"?>
<ds:datastoreItem xmlns:ds="http://schemas.openxmlformats.org/officeDocument/2006/customXml" ds:itemID="{2DB0F83F-A6C2-425E-97B8-953D23D8C9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Fringe Detail</vt:lpstr>
      <vt:lpstr>Rates</vt:lpstr>
      <vt:lpstr>'Fringe Detail'!Print_Area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Remittance Form</dc:title>
  <dc:creator>Jeffrey Allen;Lianet Prieto</dc:creator>
  <cp:lastModifiedBy>Jeff</cp:lastModifiedBy>
  <cp:lastPrinted>2020-06-18T14:24:41Z</cp:lastPrinted>
  <dcterms:created xsi:type="dcterms:W3CDTF">2018-12-28T10:06:02Z</dcterms:created>
  <dcterms:modified xsi:type="dcterms:W3CDTF">2020-06-19T19:31:37Z</dcterms:modified>
</cp:coreProperties>
</file>